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300" activeTab="0"/>
  </bookViews>
  <sheets>
    <sheet name="Критерии" sheetId="1" r:id="rId1"/>
    <sheet name="Сводная таблица за 2004" sheetId="2" r:id="rId2"/>
  </sheets>
  <definedNames/>
  <calcPr fullCalcOnLoad="1"/>
</workbook>
</file>

<file path=xl/sharedStrings.xml><?xml version="1.0" encoding="utf-8"?>
<sst xmlns="http://schemas.openxmlformats.org/spreadsheetml/2006/main" count="546" uniqueCount="417">
  <si>
    <r>
      <t xml:space="preserve">Обоснованные </t>
    </r>
    <r>
      <rPr>
        <b/>
        <sz val="10"/>
        <rFont val="Times New Roman"/>
        <family val="1"/>
      </rPr>
      <t>жалобы</t>
    </r>
    <r>
      <rPr>
        <sz val="10"/>
        <rFont val="Times New Roman"/>
        <family val="1"/>
      </rPr>
      <t xml:space="preserve"> по выполнению коллективного договора</t>
    </r>
  </si>
  <si>
    <t>Проверка проводится в августе-сентябре 2012 года. Для зучения предоставляется документация по охране труда. Итоги подводятся в приказе отдела образовавния.</t>
  </si>
  <si>
    <r>
      <rPr>
        <b/>
        <u val="single"/>
        <sz val="9"/>
        <rFont val="Times New Roman"/>
        <family val="1"/>
      </rPr>
      <t>Район</t>
    </r>
    <r>
      <rPr>
        <b/>
        <sz val="9"/>
        <rFont val="Times New Roman"/>
        <family val="1"/>
      </rPr>
      <t>:</t>
    </r>
    <r>
      <rPr>
        <sz val="9"/>
        <rFont val="Times New Roman"/>
        <family val="1"/>
      </rPr>
      <t xml:space="preserve"> 1 место - 30 баллов, 2 место - 20 баллов  3 место - 10 баллов.                                                                 </t>
    </r>
    <r>
      <rPr>
        <b/>
        <u val="single"/>
        <sz val="9"/>
        <rFont val="Times New Roman"/>
        <family val="1"/>
      </rPr>
      <t>Область</t>
    </r>
    <r>
      <rPr>
        <b/>
        <sz val="9"/>
        <rFont val="Times New Roman"/>
        <family val="1"/>
      </rPr>
      <t xml:space="preserve">: </t>
    </r>
    <r>
      <rPr>
        <sz val="9"/>
        <rFont val="Times New Roman"/>
        <family val="1"/>
      </rPr>
      <t xml:space="preserve">1 место - 100 баллов,  2 место - 70 баллов,  3 место - 40 баллов. </t>
    </r>
  </si>
  <si>
    <t>Критерии</t>
  </si>
  <si>
    <t>Количество  гимназий, лицеев, школ, обучающих детей на повышенном, углубленном уровнях</t>
  </si>
  <si>
    <t>Количество второгодников</t>
  </si>
  <si>
    <t xml:space="preserve">Количество кадров социально-психологической службы </t>
  </si>
  <si>
    <t>Количество школ, оснащенных ВТ</t>
  </si>
  <si>
    <t>Определение в семью детей, оставшихся без попечения родителей</t>
  </si>
  <si>
    <t>Количество преступлений за год, совершенных учащимися школ</t>
  </si>
  <si>
    <t>Количество участников преступлений</t>
  </si>
  <si>
    <t>Количество правонарушений за год, совершенных учащимися школ</t>
  </si>
  <si>
    <t>Количество участников правонарушений</t>
  </si>
  <si>
    <t>Охват детей д/у</t>
  </si>
  <si>
    <t>Охват пятилеток д/у</t>
  </si>
  <si>
    <t>Внебюджетная деятельность</t>
  </si>
  <si>
    <t>Количество детей школьного возраста, охваченных специальным образованием</t>
  </si>
  <si>
    <t xml:space="preserve">Показатели качества работы системы образования управлений, отделов образования райгорисполкомов </t>
  </si>
  <si>
    <t>Количество учащих-ся окончивших учебный год на "9,10"</t>
  </si>
  <si>
    <t>Количество современных компьютеров (уч-ся на ПК)</t>
  </si>
  <si>
    <t>Заболевае-мость детей посещающих д/у</t>
  </si>
  <si>
    <t>Охват дошкольников дополнительными  услугами всего</t>
  </si>
  <si>
    <t>В том числе: оздоровительными услугами</t>
  </si>
  <si>
    <t>В том числе: образовательными услугами</t>
  </si>
  <si>
    <t>В том числе: коррекционными услугами</t>
  </si>
  <si>
    <t>Общий балл</t>
  </si>
  <si>
    <t>пок-тель</t>
  </si>
  <si>
    <t>место</t>
  </si>
  <si>
    <t>балл</t>
  </si>
  <si>
    <t>Берестовицкий</t>
  </si>
  <si>
    <t>Волковыский</t>
  </si>
  <si>
    <t>Вороновский</t>
  </si>
  <si>
    <t xml:space="preserve">Гродненский </t>
  </si>
  <si>
    <t>Дятловский</t>
  </si>
  <si>
    <t>Зельвенский</t>
  </si>
  <si>
    <t>Ивьевский</t>
  </si>
  <si>
    <t>Кореличский</t>
  </si>
  <si>
    <t>Лидский</t>
  </si>
  <si>
    <t>Мостовский</t>
  </si>
  <si>
    <t>Новогрудский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</si>
  <si>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</si>
  <si>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</si>
  <si>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</si>
  <si>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</si>
  <si>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</si>
  <si>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</si>
  <si>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Ленинский</t>
  </si>
  <si>
    <t>Октябрьский</t>
  </si>
  <si>
    <t>(на январь 2005года)</t>
  </si>
  <si>
    <t>Регион</t>
  </si>
  <si>
    <t>Количество учащих-ся 0-11-х классов, охваченных различ-ными формами диф-ференцированного обучения</t>
  </si>
  <si>
    <t>Количество школ, работающих по утверж-денным программам экспериментов.</t>
  </si>
  <si>
    <t>Количество учащихся - призеров областных олимпиад 2005г. (по баллам дипломов с зачетом уч-ся обл. лицеев)</t>
  </si>
  <si>
    <t>Количество учащихся - призеров республиканских олимпиад 2004г.</t>
  </si>
  <si>
    <t xml:space="preserve">Количество выпускников, поступивших в вузы </t>
  </si>
  <si>
    <t xml:space="preserve">Количество медалистов, поступивших в вузы </t>
  </si>
  <si>
    <t>Количество пе-дагогических рабо-тников с высшим образованием (только школы)</t>
  </si>
  <si>
    <t>Количество пе-дагогических рабо-тников высшей и первой категории (только школы)</t>
  </si>
  <si>
    <t>Количество школ, сис-темно использующих предметные учебные компьютерные программы (стат. данные)</t>
  </si>
  <si>
    <t>Охват учащихся оздоровлением в летний период (% от выполнения плана)</t>
  </si>
  <si>
    <t>Количество учащихся, занимающихся вне школы  физкультурой и спортом (все формы).</t>
  </si>
  <si>
    <t>Количество учащихся, занимающихся во внешкольных учреждения в кружках, студиях, клубах технической, нравственно-эстетической, художественной направленности и т.д.</t>
  </si>
  <si>
    <t>Количество призовых мест занятых учащимися на областных соревно-ваниях фестивалях, конкурсах, смотрах, творческих отчетах, спортсоревн.  и др.</t>
  </si>
  <si>
    <t>Количество призовых мест занятых учащимися на республиканских, международных фестивалях, конкур-сах, смотрах, творческих отчетах и др.</t>
  </si>
  <si>
    <t>на начало 2006/2007 учебного года</t>
  </si>
  <si>
    <t xml:space="preserve">% от общего количества уч-ся 1-11 классов </t>
  </si>
  <si>
    <t>1 балл за 1%</t>
  </si>
  <si>
    <t>Количество учащихся, обучающихся на углубленном уровне.</t>
  </si>
  <si>
    <t>Количество учащихся, обучающихся на повышенном уровне.</t>
  </si>
  <si>
    <t>5 баллов за 1%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</si>
  <si>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</si>
  <si>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</si>
  <si>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</si>
  <si>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</si>
  <si>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</si>
  <si>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</si>
  <si>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</si>
  <si>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</si>
  <si>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</si>
  <si>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</si>
  <si>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</si>
  <si>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</si>
  <si>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</si>
  <si>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</si>
  <si>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</si>
  <si>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</si>
  <si>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23</t>
  </si>
  <si>
    <t>24</t>
  </si>
  <si>
    <t>25</t>
  </si>
  <si>
    <t>29</t>
  </si>
  <si>
    <t>Ошмянского райисполкома</t>
  </si>
  <si>
    <t>на начало 2006/2010 учебного года</t>
  </si>
  <si>
    <t>"минус" 100 баллов за 1 преступление</t>
  </si>
  <si>
    <t>"минус" 50 баллов за 1 участника</t>
  </si>
  <si>
    <t>"минус" 20 баллов за 1 участника</t>
  </si>
  <si>
    <t>30</t>
  </si>
  <si>
    <t>31</t>
  </si>
  <si>
    <t>32</t>
  </si>
  <si>
    <t>33</t>
  </si>
  <si>
    <t>34</t>
  </si>
  <si>
    <t>36</t>
  </si>
  <si>
    <t>1 человек - "плюс" 10 баллов</t>
  </si>
  <si>
    <t>35</t>
  </si>
  <si>
    <t>37</t>
  </si>
  <si>
    <t>39</t>
  </si>
  <si>
    <t>40</t>
  </si>
  <si>
    <t>УТВЕРЖДЕНО</t>
  </si>
  <si>
    <t xml:space="preserve"> приказ отдела образования</t>
  </si>
  <si>
    <t>38</t>
  </si>
  <si>
    <t>43</t>
  </si>
  <si>
    <t>44</t>
  </si>
  <si>
    <t>2 балла за 1%</t>
  </si>
  <si>
    <t xml:space="preserve">Средний балл + разница к областному баллу (или - к областному баллу); </t>
  </si>
  <si>
    <t>%  от общего количества детей за летний период (июнь, июль, август), минус % неоздоровленных, незанятых х 3</t>
  </si>
  <si>
    <t>41</t>
  </si>
  <si>
    <t>47</t>
  </si>
  <si>
    <t>48</t>
  </si>
  <si>
    <t>49</t>
  </si>
  <si>
    <t>21</t>
  </si>
  <si>
    <t>22</t>
  </si>
  <si>
    <t>26</t>
  </si>
  <si>
    <t>27</t>
  </si>
  <si>
    <t>28</t>
  </si>
  <si>
    <t>42</t>
  </si>
  <si>
    <t>50</t>
  </si>
  <si>
    <t>51</t>
  </si>
  <si>
    <t>52</t>
  </si>
  <si>
    <t>53</t>
  </si>
  <si>
    <t>55</t>
  </si>
  <si>
    <t>30 баллов за проект</t>
  </si>
  <si>
    <t>46</t>
  </si>
  <si>
    <t>Критерии  и расчет показателей районного конкурса "Школа образцового качества и порядка - 2012 "</t>
  </si>
  <si>
    <t>Блок 1. Качество образования</t>
  </si>
  <si>
    <r>
      <t xml:space="preserve">Количество учащихся победителей </t>
    </r>
    <r>
      <rPr>
        <b/>
        <sz val="9"/>
        <rFont val="Times New Roman"/>
        <family val="1"/>
      </rPr>
      <t>международных</t>
    </r>
    <r>
      <rPr>
        <sz val="9"/>
        <rFont val="Times New Roman"/>
        <family val="1"/>
      </rPr>
      <t xml:space="preserve"> предметных олимпиад, союзного государства</t>
    </r>
  </si>
  <si>
    <t>считать и целевые и нецелевые места,          1 ученик - 5 баллов</t>
  </si>
  <si>
    <t xml:space="preserve">10 баллов за 1 человека </t>
  </si>
  <si>
    <t>56</t>
  </si>
  <si>
    <t>За каждого педагога 2 балла</t>
  </si>
  <si>
    <t>1% педагогов - 1 балл</t>
  </si>
  <si>
    <t>45</t>
  </si>
  <si>
    <t>1 экскурсия - 5 баллов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</si>
  <si>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</si>
  <si>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</si>
  <si>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</si>
  <si>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</si>
  <si>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</si>
  <si>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</si>
  <si>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</si>
  <si>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</si>
  <si>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</si>
  <si>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1 место - 10 баллов, П место - 7 баллов,                                  Ш место - 5 баллов                                  Считать тех учащихся, которые набрали более 50% от максимального</t>
  </si>
  <si>
    <t>Балл по итогам 2012 года</t>
  </si>
  <si>
    <t>Приказ отдела образования, протоколы олимпиад</t>
  </si>
  <si>
    <t>Приказ управления образования</t>
  </si>
  <si>
    <t>Проверка и подтверждение показателя по итогам 2012 года</t>
  </si>
  <si>
    <r>
      <t xml:space="preserve">Количество учащихся победителей </t>
    </r>
    <r>
      <rPr>
        <b/>
        <sz val="9"/>
        <rFont val="Times New Roman"/>
        <family val="1"/>
      </rPr>
      <t xml:space="preserve">районных предметных олимпиад </t>
    </r>
  </si>
  <si>
    <r>
      <t xml:space="preserve">Количество учащихся победителей </t>
    </r>
    <r>
      <rPr>
        <b/>
        <sz val="9"/>
        <rFont val="Times New Roman"/>
        <family val="1"/>
      </rPr>
      <t>областных предметных олимпиад</t>
    </r>
  </si>
  <si>
    <r>
      <t xml:space="preserve">Количество учащихся  победителей  </t>
    </r>
    <r>
      <rPr>
        <b/>
        <sz val="9"/>
        <rFont val="Times New Roman"/>
        <family val="1"/>
      </rPr>
      <t>республиканских</t>
    </r>
    <r>
      <rPr>
        <sz val="9"/>
        <rFont val="Times New Roman"/>
        <family val="1"/>
      </rPr>
      <t xml:space="preserve"> предметных и </t>
    </r>
    <r>
      <rPr>
        <b/>
        <sz val="9"/>
        <rFont val="Times New Roman"/>
        <family val="1"/>
      </rPr>
      <t>дистанционных олимпиад</t>
    </r>
  </si>
  <si>
    <t>5</t>
  </si>
  <si>
    <t>Выход в областной этап республиканской олимпиады</t>
  </si>
  <si>
    <t>"плюс" 15 баллов за 1 участника</t>
  </si>
  <si>
    <t>"плюс" 20 баллов за 1 участника</t>
  </si>
  <si>
    <t>6</t>
  </si>
  <si>
    <t>Выход в заключительный этап республиканской олимпиады</t>
  </si>
  <si>
    <r>
      <t xml:space="preserve">Количество выпускников, поступивших </t>
    </r>
    <r>
      <rPr>
        <b/>
        <sz val="9"/>
        <rFont val="Times New Roman"/>
        <family val="1"/>
      </rPr>
      <t>в вузы (на бюджет)</t>
    </r>
  </si>
  <si>
    <r>
      <t xml:space="preserve">Количество </t>
    </r>
    <r>
      <rPr>
        <b/>
        <sz val="9"/>
        <rFont val="Times New Roman"/>
        <family val="1"/>
      </rPr>
      <t xml:space="preserve">свидетельств с отличием за курс общего базового образования </t>
    </r>
  </si>
  <si>
    <t>Подсчет показателя</t>
  </si>
  <si>
    <r>
      <t xml:space="preserve">Количество </t>
    </r>
    <r>
      <rPr>
        <b/>
        <sz val="9"/>
        <rFont val="Times New Roman"/>
        <family val="1"/>
      </rPr>
      <t>выпускников-медалистов</t>
    </r>
  </si>
  <si>
    <r>
      <t xml:space="preserve">5 баллов </t>
    </r>
    <r>
      <rPr>
        <sz val="9"/>
        <rFont val="Times New Roman"/>
        <family val="1"/>
      </rPr>
      <t xml:space="preserve">за 1 человека </t>
    </r>
  </si>
  <si>
    <r>
      <t xml:space="preserve">Количество </t>
    </r>
    <r>
      <rPr>
        <b/>
        <sz val="9"/>
        <rFont val="Times New Roman"/>
        <family val="1"/>
      </rPr>
      <t xml:space="preserve">медалистов, </t>
    </r>
    <r>
      <rPr>
        <sz val="9"/>
        <rFont val="Times New Roman"/>
        <family val="1"/>
      </rPr>
      <t xml:space="preserve">поступивших </t>
    </r>
    <r>
      <rPr>
        <b/>
        <sz val="9"/>
        <rFont val="Times New Roman"/>
        <family val="1"/>
      </rPr>
      <t xml:space="preserve">в вузы </t>
    </r>
  </si>
  <si>
    <t xml:space="preserve">                     2 балла за 1 %</t>
  </si>
  <si>
    <r>
      <t xml:space="preserve">Количество учащихся, окончивших учебный год на      </t>
    </r>
    <r>
      <rPr>
        <b/>
        <sz val="9"/>
        <rFont val="Times New Roman"/>
        <family val="1"/>
      </rPr>
      <t xml:space="preserve"> "6-10"</t>
    </r>
  </si>
  <si>
    <t>% от общего числа аттестуемых , 2 балла за 1%</t>
  </si>
  <si>
    <t>Предоставляются протоколы встреч, копии договоров</t>
  </si>
  <si>
    <t>1 место - 100 баллов, П место - 70 баллов,                                      Ш место - 50 баллов,  поощрительная грамота - 20 баллов</t>
  </si>
  <si>
    <t>1 место - 200 баллов,  П место - 150 баллов                                      Ш место - 100 баллов,  поощрительная грамота - 50 баллов</t>
  </si>
  <si>
    <t xml:space="preserve">1 место - 300 баллов,       П место - 250 баллов,                                      Ш место - 200 баллов          </t>
  </si>
  <si>
    <t>С вузами - 50 баллов, международными учреждениями - 50, межрайонными учреждениями - 10 баллов (за 1 результативную встречу)</t>
  </si>
  <si>
    <r>
      <t xml:space="preserve">Средний </t>
    </r>
    <r>
      <rPr>
        <b/>
        <sz val="9"/>
        <rFont val="Times New Roman"/>
        <family val="1"/>
      </rPr>
      <t>балл</t>
    </r>
    <r>
      <rPr>
        <sz val="9"/>
        <rFont val="Times New Roman"/>
        <family val="1"/>
      </rPr>
      <t xml:space="preserve"> централизованного тестирования </t>
    </r>
    <r>
      <rPr>
        <b/>
        <sz val="9"/>
        <rFont val="Times New Roman"/>
        <family val="1"/>
      </rPr>
      <t xml:space="preserve">по математике 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</si>
  <si>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по итогам централизованного тестирования </t>
    </r>
    <r>
      <rPr>
        <b/>
        <sz val="9"/>
        <rFont val="Times New Roman"/>
        <family val="1"/>
      </rPr>
      <t>по русскому языку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</si>
  <si>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по итогам централизованного тестирования </t>
    </r>
    <r>
      <rPr>
        <b/>
        <sz val="9"/>
        <rFont val="Times New Roman"/>
        <family val="1"/>
      </rPr>
      <t>по белорусскому языку</t>
    </r>
  </si>
  <si>
    <t>Список учащихся (пофамильный) с указанием результата, предмета, ФИО преподавателя</t>
  </si>
  <si>
    <r>
      <t xml:space="preserve">Практическое наполнение </t>
    </r>
    <r>
      <rPr>
        <b/>
        <sz val="9"/>
        <rFont val="Times New Roman"/>
        <family val="1"/>
      </rPr>
      <t>реализации договоров сотрудничества с  вузами</t>
    </r>
    <r>
      <rPr>
        <sz val="9"/>
        <rFont val="Times New Roman"/>
        <family val="1"/>
      </rPr>
      <t>, учреждениями образования. Количество и результативность встреч</t>
    </r>
  </si>
  <si>
    <t>100-балльный результат на ЦТ</t>
  </si>
  <si>
    <t>100 баллов за каждый результат</t>
  </si>
  <si>
    <t>ФИО учащегося, предмет, ФИО учителя</t>
  </si>
  <si>
    <r>
      <t xml:space="preserve">Количество учащихся с результатом централизованного тестирования </t>
    </r>
    <r>
      <rPr>
        <b/>
        <sz val="9"/>
        <rFont val="Times New Roman"/>
        <family val="1"/>
      </rPr>
      <t xml:space="preserve"> 95 - 99 баллов</t>
    </r>
  </si>
  <si>
    <r>
      <t xml:space="preserve">Средний </t>
    </r>
    <r>
      <rPr>
        <b/>
        <sz val="9"/>
        <rFont val="Times New Roman"/>
        <family val="1"/>
      </rPr>
      <t xml:space="preserve">балл учащихся 10-11 классов по иностранному языку </t>
    </r>
    <r>
      <rPr>
        <sz val="9"/>
        <rFont val="Times New Roman"/>
        <family val="1"/>
      </rPr>
      <t>по итогам учебного года</t>
    </r>
  </si>
  <si>
    <t>Выстраивается рейтинговая шкала учреждений образования. Коэффициент значимости 3.</t>
  </si>
  <si>
    <t xml:space="preserve">Предоставляется (пофамильная) сводная ведомость за подписью заместителя директора </t>
  </si>
  <si>
    <r>
      <t xml:space="preserve">Средний </t>
    </r>
    <r>
      <rPr>
        <b/>
        <sz val="9"/>
        <rFont val="Times New Roman"/>
        <family val="1"/>
      </rPr>
      <t>балл у</t>
    </r>
    <r>
      <rPr>
        <sz val="9"/>
        <rFont val="Times New Roman"/>
        <family val="1"/>
      </rPr>
      <t xml:space="preserve">чащихся </t>
    </r>
    <r>
      <rPr>
        <b/>
        <sz val="9"/>
        <rFont val="Times New Roman"/>
        <family val="1"/>
      </rPr>
      <t>10-11 классов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по белорусскому языку </t>
    </r>
    <r>
      <rPr>
        <sz val="9"/>
        <rFont val="Times New Roman"/>
        <family val="1"/>
      </rPr>
      <t>по итогам учебного года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</si>
  <si>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учащихся </t>
    </r>
    <r>
      <rPr>
        <b/>
        <sz val="9"/>
        <rFont val="Times New Roman"/>
        <family val="1"/>
      </rPr>
      <t>10-11 классов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по математике </t>
    </r>
    <r>
      <rPr>
        <sz val="9"/>
        <rFont val="Times New Roman"/>
        <family val="1"/>
      </rPr>
      <t>по итогам учебного года</t>
    </r>
  </si>
  <si>
    <r>
      <t xml:space="preserve">Средний </t>
    </r>
    <r>
      <rPr>
        <b/>
        <sz val="9"/>
        <rFont val="Times New Roman"/>
        <family val="1"/>
      </rPr>
      <t xml:space="preserve">балл </t>
    </r>
    <r>
      <rPr>
        <sz val="9"/>
        <rFont val="Times New Roman"/>
        <family val="1"/>
      </rPr>
      <t xml:space="preserve">учащихся </t>
    </r>
    <r>
      <rPr>
        <b/>
        <sz val="9"/>
        <rFont val="Times New Roman"/>
        <family val="1"/>
      </rPr>
      <t xml:space="preserve">8-9 классов по русскому языку </t>
    </r>
    <r>
      <rPr>
        <sz val="9"/>
        <rFont val="Times New Roman"/>
        <family val="1"/>
      </rPr>
      <t>по итогам учебного года</t>
    </r>
  </si>
  <si>
    <t>Согласно отчету КШ</t>
  </si>
  <si>
    <r>
      <t xml:space="preserve">Количество педагогических работников с </t>
    </r>
    <r>
      <rPr>
        <b/>
        <sz val="9"/>
        <rFont val="Times New Roman"/>
        <family val="1"/>
      </rPr>
      <t xml:space="preserve">высшим образованием </t>
    </r>
    <r>
      <rPr>
        <sz val="9"/>
        <rFont val="Times New Roman"/>
        <family val="1"/>
      </rPr>
      <t xml:space="preserve"> </t>
    </r>
  </si>
  <si>
    <r>
      <t xml:space="preserve">Количество педагогических работников </t>
    </r>
    <r>
      <rPr>
        <b/>
        <sz val="9"/>
        <rFont val="Times New Roman"/>
        <family val="1"/>
      </rPr>
      <t>с высшей категорией</t>
    </r>
  </si>
  <si>
    <t xml:space="preserve">% от общего числа педработников (включая администрацию),  1 балл за 1% </t>
  </si>
  <si>
    <t xml:space="preserve">% от общего числа педработников (включая администрацию),  2 балла за 1% </t>
  </si>
  <si>
    <r>
      <t xml:space="preserve">Выполнение плана </t>
    </r>
    <r>
      <rPr>
        <b/>
        <sz val="9"/>
        <rFont val="Times New Roman"/>
        <family val="1"/>
      </rPr>
      <t xml:space="preserve">курсовой подготовки </t>
    </r>
    <r>
      <rPr>
        <sz val="9"/>
        <rFont val="Times New Roman"/>
        <family val="1"/>
      </rPr>
      <t>на базе АПО, ИРО</t>
    </r>
  </si>
  <si>
    <t>За выполнение плана - "плюс" 50 баллов, за невыполнение - "минус" 50 баллов, за 1 % перевыполнения 3 балла</t>
  </si>
  <si>
    <t>Предоставляются копии свидетельств о прохождении курсовой подготовки</t>
  </si>
  <si>
    <t>Согласно приказу отдела образования</t>
  </si>
  <si>
    <r>
      <t xml:space="preserve">Результативность участия в </t>
    </r>
    <r>
      <rPr>
        <b/>
        <sz val="9"/>
        <rFont val="Times New Roman"/>
        <family val="1"/>
      </rPr>
      <t>методических выставках</t>
    </r>
  </si>
  <si>
    <t>Согласно приказам отдела (управления, министерства) образования</t>
  </si>
  <si>
    <r>
      <t xml:space="preserve">Участие в  конкурсе </t>
    </r>
    <r>
      <rPr>
        <b/>
        <sz val="9"/>
        <rFont val="Times New Roman"/>
        <family val="1"/>
      </rPr>
      <t>"Компьютер.Образование. Интернет."</t>
    </r>
  </si>
  <si>
    <r>
      <rPr>
        <u val="single"/>
        <sz val="9"/>
        <rFont val="Times New Roman"/>
        <family val="1"/>
      </rPr>
      <t>Район:</t>
    </r>
    <r>
      <rPr>
        <sz val="9"/>
        <rFont val="Times New Roman"/>
        <family val="1"/>
      </rPr>
      <t xml:space="preserve"> 20, 15, 10  баллов за 1, 2, 3 места                                            </t>
    </r>
    <r>
      <rPr>
        <u val="single"/>
        <sz val="9"/>
        <rFont val="Times New Roman"/>
        <family val="1"/>
      </rPr>
      <t>Область</t>
    </r>
    <r>
      <rPr>
        <sz val="9"/>
        <rFont val="Times New Roman"/>
        <family val="1"/>
      </rPr>
      <t xml:space="preserve">: 50, 40, 25  баллов   за 1,2, 3 места                                            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100, 70, 50 баллов за 1, 2, 3 места</t>
    </r>
  </si>
  <si>
    <r>
      <t xml:space="preserve">Участие педагогов в </t>
    </r>
    <r>
      <rPr>
        <b/>
        <sz val="9"/>
        <rFont val="Times New Roman"/>
        <family val="1"/>
      </rPr>
      <t xml:space="preserve">профессиональных конкурсах </t>
    </r>
    <r>
      <rPr>
        <sz val="9"/>
        <rFont val="Times New Roman"/>
        <family val="1"/>
      </rPr>
      <t xml:space="preserve">педмастерства, </t>
    </r>
    <r>
      <rPr>
        <b/>
        <sz val="9"/>
        <rFont val="Times New Roman"/>
        <family val="1"/>
      </rPr>
      <t xml:space="preserve">НПК </t>
    </r>
    <r>
      <rPr>
        <sz val="9"/>
        <rFont val="Times New Roman"/>
        <family val="1"/>
      </rPr>
      <t xml:space="preserve">педагогов, конкурсе  </t>
    </r>
    <r>
      <rPr>
        <b/>
        <sz val="9"/>
        <rFont val="Times New Roman"/>
        <family val="1"/>
      </rPr>
      <t>"Открытый урок"</t>
    </r>
  </si>
  <si>
    <t>За 1 публикацию в газетах республиканского уровня - 20 баллов, за 1 публикацию в педагогическом  журнале - 25 баллов</t>
  </si>
  <si>
    <t>1 кабинет - 30 баллов</t>
  </si>
  <si>
    <t>Кабинет размещается в ресурсном центре РУМКа, защищается на районном МО</t>
  </si>
  <si>
    <r>
      <t xml:space="preserve">Количество педагогов, имеющих сертификацию </t>
    </r>
    <r>
      <rPr>
        <b/>
        <sz val="9"/>
        <rFont val="Times New Roman"/>
        <family val="1"/>
      </rPr>
      <t>ІТ-тьютеров</t>
    </r>
  </si>
  <si>
    <t>Копии свидетельств о серитификации прилагаются</t>
  </si>
  <si>
    <r>
      <t xml:space="preserve">Использование </t>
    </r>
    <r>
      <rPr>
        <b/>
        <sz val="9"/>
        <rFont val="Times New Roman"/>
        <family val="1"/>
      </rPr>
      <t>УМК</t>
    </r>
    <r>
      <rPr>
        <sz val="9"/>
        <rFont val="Times New Roman"/>
        <family val="1"/>
      </rPr>
      <t xml:space="preserve"> на факультативных занятиях</t>
    </r>
  </si>
  <si>
    <t>На начало учебного года определяется % от числа факультативных занятий. Выстраивается рейтинговая шкала учреждений образования. Коэффициент значимости 3.</t>
  </si>
  <si>
    <t>Количество часов на предметное преподавание (кроме информатики) + Выстраивается рейтинговая шкала. Коэффициент значимости 3.</t>
  </si>
  <si>
    <r>
      <t xml:space="preserve">Создание </t>
    </r>
    <r>
      <rPr>
        <b/>
        <sz val="9"/>
        <rFont val="Times New Roman"/>
        <family val="1"/>
      </rPr>
      <t>видеотеки открытых уроков</t>
    </r>
  </si>
  <si>
    <r>
      <t xml:space="preserve">Загрузка </t>
    </r>
    <r>
      <rPr>
        <b/>
        <sz val="9"/>
        <rFont val="Times New Roman"/>
        <family val="1"/>
      </rPr>
      <t>компьютерного класса</t>
    </r>
    <r>
      <rPr>
        <sz val="9"/>
        <rFont val="Times New Roman"/>
        <family val="1"/>
      </rPr>
      <t xml:space="preserve"> в неделю</t>
    </r>
  </si>
  <si>
    <r>
      <rPr>
        <b/>
        <sz val="9"/>
        <rFont val="Times New Roman"/>
        <family val="1"/>
      </rPr>
      <t xml:space="preserve">Эффективность загрузки </t>
    </r>
    <r>
      <rPr>
        <sz val="9"/>
        <rFont val="Times New Roman"/>
        <family val="1"/>
      </rPr>
      <t>компьютерного класса в неделю</t>
    </r>
  </si>
  <si>
    <t>Видеоурок оценивается методистом или руководителем МО, помещается в ресурсный центр РУМКа</t>
  </si>
  <si>
    <t>1 урок - 10 баллов. Уроки предоставляются с 1 марта по 1 декабря 2012 года.</t>
  </si>
  <si>
    <r>
      <t xml:space="preserve">В </t>
    </r>
    <r>
      <rPr>
        <u val="single"/>
        <sz val="9"/>
        <rFont val="Times New Roman"/>
        <family val="1"/>
      </rPr>
      <t xml:space="preserve">сентябре </t>
    </r>
    <r>
      <rPr>
        <sz val="9"/>
        <rFont val="Times New Roman"/>
        <family val="1"/>
      </rPr>
      <t xml:space="preserve">проводится защита работы ИБЦ. В </t>
    </r>
    <r>
      <rPr>
        <u val="single"/>
        <sz val="9"/>
        <rFont val="Times New Roman"/>
        <family val="1"/>
      </rPr>
      <t>декабре</t>
    </r>
    <r>
      <rPr>
        <sz val="9"/>
        <rFont val="Times New Roman"/>
        <family val="1"/>
      </rPr>
      <t xml:space="preserve"> предоставляется электронный каталог ИБЦ.</t>
    </r>
  </si>
  <si>
    <t>Согласно критериям работы ИБЦ от 20 до 100 баллов.</t>
  </si>
  <si>
    <r>
      <t xml:space="preserve">Результативность участия в конкурсе сайтов, </t>
    </r>
    <r>
      <rPr>
        <b/>
        <sz val="9"/>
        <rFont val="Times New Roman"/>
        <family val="1"/>
      </rPr>
      <t>современность школьных сайтов</t>
    </r>
  </si>
  <si>
    <t>В ноябре проводится защита сайтов учреждения образования</t>
  </si>
  <si>
    <r>
      <rPr>
        <u val="single"/>
        <sz val="9"/>
        <rFont val="Times New Roman"/>
        <family val="1"/>
      </rPr>
      <t>Район</t>
    </r>
    <r>
      <rPr>
        <sz val="9"/>
        <rFont val="Times New Roman"/>
        <family val="1"/>
      </rPr>
      <t xml:space="preserve">: 1 место - 30 баллов, 2 место - 20 баллов  3 место - 10 баллов. </t>
    </r>
    <r>
      <rPr>
        <u val="single"/>
        <sz val="9"/>
        <rFont val="Times New Roman"/>
        <family val="1"/>
      </rPr>
      <t>Область</t>
    </r>
    <r>
      <rPr>
        <sz val="9"/>
        <rFont val="Times New Roman"/>
        <family val="1"/>
      </rPr>
      <t>: 1 место - 100 баллов,  2 место - 70 баллов,  3 место - 40 баллов. + Баллы согласно критериям работы сайтов (ноябрь)</t>
    </r>
  </si>
  <si>
    <r>
      <rPr>
        <b/>
        <sz val="9"/>
        <rFont val="Times New Roman"/>
        <family val="1"/>
      </rPr>
      <t>Своевременность</t>
    </r>
    <r>
      <rPr>
        <sz val="9"/>
        <rFont val="Times New Roman"/>
        <family val="1"/>
      </rPr>
      <t xml:space="preserve"> обновления сайта</t>
    </r>
  </si>
  <si>
    <t>"минус" 50 баллов за отсутствие обновления информации, отсутствие мониторинга деятельности учреждения образования</t>
  </si>
  <si>
    <t>Проверка сайтов осуществляется в последний день осенних, зимних, весенних, летних каникул</t>
  </si>
  <si>
    <r>
      <t xml:space="preserve">Оснащение компьютерной техникой </t>
    </r>
    <r>
      <rPr>
        <b/>
        <sz val="9"/>
        <rFont val="Times New Roman"/>
        <family val="1"/>
      </rPr>
      <t>рабочих мест учителя.</t>
    </r>
  </si>
  <si>
    <r>
      <t xml:space="preserve">Каждое оснащенное компьютером рабочее место учителя - </t>
    </r>
    <r>
      <rPr>
        <b/>
        <sz val="9"/>
        <rFont val="Times New Roman"/>
        <family val="1"/>
      </rPr>
      <t>20</t>
    </r>
    <r>
      <rPr>
        <sz val="9"/>
        <rFont val="Times New Roman"/>
        <family val="1"/>
      </rPr>
      <t xml:space="preserve"> баллов (приобретенное за бюджетные средства), </t>
    </r>
    <r>
      <rPr>
        <b/>
        <sz val="9"/>
        <rFont val="Times New Roman"/>
        <family val="1"/>
      </rPr>
      <t>100</t>
    </r>
    <r>
      <rPr>
        <sz val="9"/>
        <rFont val="Times New Roman"/>
        <family val="1"/>
      </rPr>
      <t xml:space="preserve"> баллов (за внебюджетные и спонсорские средства). Наличие компьютера в кабинете</t>
    </r>
    <r>
      <rPr>
        <b/>
        <sz val="9"/>
        <rFont val="Times New Roman"/>
        <family val="1"/>
      </rPr>
      <t xml:space="preserve"> директора, учительской, методическом кабинете </t>
    </r>
    <r>
      <rPr>
        <sz val="9"/>
        <rFont val="Times New Roman"/>
        <family val="1"/>
      </rPr>
      <t>(с выходом в интернет) - по 15 баллов.</t>
    </r>
  </si>
  <si>
    <t>До 15 декабря предоставляются паспорта кабинетов, оснащенными компьютерами. В паспорте указывается перечень программ, методических наработкок по темам, наличие виртуального кабинета.</t>
  </si>
  <si>
    <t>54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</si>
  <si>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</si>
  <si>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</si>
  <si>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</si>
  <si>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</si>
  <si>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</si>
  <si>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</si>
  <si>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</si>
  <si>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</si>
  <si>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</si>
  <si>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% списочного состава секций от общего числа учащихся 1-11кл.,  1 балл - 1% + выстраивается рейтинговая шкала, коэффициент значимости 2.</t>
  </si>
  <si>
    <t>Сведения подаются сводной справкой за подписью директора школы на 1 октября 2012 года. Графики работы секций и списочный состав учащихся прилагаются.</t>
  </si>
  <si>
    <t>Высчитывается % оздоровленных летом от общего количества 1-11 классов + выстраивается рейтинговая шкала, коэффициент значимости 2.</t>
  </si>
  <si>
    <r>
      <t xml:space="preserve">Индивидуальная подписка на </t>
    </r>
    <r>
      <rPr>
        <b/>
        <sz val="9"/>
        <rFont val="Times New Roman"/>
        <family val="1"/>
      </rPr>
      <t>"Настаўніцкую газету"</t>
    </r>
  </si>
  <si>
    <r>
      <t>Работа информационно-библиотечных центров (</t>
    </r>
    <r>
      <rPr>
        <b/>
        <sz val="9"/>
        <rFont val="Times New Roman"/>
        <family val="1"/>
      </rPr>
      <t>ИБЦ</t>
    </r>
    <r>
      <rPr>
        <sz val="9"/>
        <rFont val="Times New Roman"/>
        <family val="1"/>
      </rPr>
      <t>)</t>
    </r>
  </si>
  <si>
    <t>Блок 5. Качество управления</t>
  </si>
  <si>
    <r>
      <t xml:space="preserve">Количество учащихся, занимающихся  в </t>
    </r>
    <r>
      <rPr>
        <b/>
        <sz val="9"/>
        <rFont val="Times New Roman"/>
        <family val="1"/>
      </rPr>
      <t>школьных спортивных секциях и кружках.</t>
    </r>
  </si>
  <si>
    <r>
      <rPr>
        <b/>
        <sz val="9"/>
        <rFont val="Times New Roman"/>
        <family val="1"/>
      </rPr>
      <t xml:space="preserve">Оздоровление </t>
    </r>
    <r>
      <rPr>
        <sz val="9"/>
        <rFont val="Times New Roman"/>
        <family val="1"/>
      </rPr>
      <t>учащихся</t>
    </r>
  </si>
  <si>
    <r>
      <t>Оздоровление детей в</t>
    </r>
    <r>
      <rPr>
        <b/>
        <sz val="9"/>
        <rFont val="Times New Roman"/>
        <family val="1"/>
      </rPr>
      <t xml:space="preserve"> санаторных школах-интернатах</t>
    </r>
  </si>
  <si>
    <t>% от количества нуждающихся, 1 балл - 1% + выстраивается рейинговая шкала, коэффициент значимости 2.</t>
  </si>
  <si>
    <t>Согласно спискам ЦРБ</t>
  </si>
  <si>
    <t>Списки предоставляются в мае 2012 года на предварительной защите по оздоровлению, анализ проводится в сентябре 2012 года согласно пофамильным отчетам учреждения образования</t>
  </si>
  <si>
    <r>
      <t xml:space="preserve">Оздоровление и </t>
    </r>
    <r>
      <rPr>
        <b/>
        <sz val="9"/>
        <rFont val="Times New Roman"/>
        <family val="1"/>
      </rPr>
      <t xml:space="preserve">занятость в летний период </t>
    </r>
    <r>
      <rPr>
        <sz val="9"/>
        <rFont val="Times New Roman"/>
        <family val="1"/>
      </rPr>
      <t xml:space="preserve"> детей из социально опасных семей, стоящих на учёте в </t>
    </r>
    <r>
      <rPr>
        <b/>
        <sz val="9"/>
        <rFont val="Times New Roman"/>
        <family val="1"/>
      </rPr>
      <t>ИДН, СОП</t>
    </r>
  </si>
  <si>
    <t>Блок 3. Качество воспитания и отношения к здоровью. Охрана прав детства</t>
  </si>
  <si>
    <t>Блок 2. Качество преподавания. Кадровое и информационно-методическое обеспечение</t>
  </si>
  <si>
    <r>
      <t xml:space="preserve">Количество учащихся, занимающихся в кружках, студиях, секциях, клубах </t>
    </r>
    <r>
      <rPr>
        <b/>
        <sz val="9"/>
        <rFont val="Times New Roman"/>
        <family val="1"/>
      </rPr>
      <t>ЦВР, ЦДЮТиК</t>
    </r>
  </si>
  <si>
    <t xml:space="preserve">% списочного состава кружков, клубов, объединений и т.д. от общего числа учащихся 1-11 классов + рейтинговое место *2  </t>
  </si>
  <si>
    <r>
      <t xml:space="preserve">Количество </t>
    </r>
    <r>
      <rPr>
        <b/>
        <sz val="9"/>
        <rFont val="Times New Roman"/>
        <family val="1"/>
      </rPr>
      <t>преступлений</t>
    </r>
    <r>
      <rPr>
        <sz val="9"/>
        <rFont val="Times New Roman"/>
        <family val="1"/>
      </rPr>
      <t xml:space="preserve"> за год, совершенных учащимися школ</t>
    </r>
  </si>
  <si>
    <r>
      <t xml:space="preserve">Количество </t>
    </r>
    <r>
      <rPr>
        <b/>
        <sz val="9"/>
        <rFont val="Times New Roman"/>
        <family val="1"/>
      </rPr>
      <t xml:space="preserve">участников </t>
    </r>
    <r>
      <rPr>
        <sz val="9"/>
        <rFont val="Times New Roman"/>
        <family val="1"/>
      </rPr>
      <t>преступлений</t>
    </r>
  </si>
  <si>
    <r>
      <t xml:space="preserve">Количество </t>
    </r>
    <r>
      <rPr>
        <b/>
        <sz val="9"/>
        <rFont val="Times New Roman"/>
        <family val="1"/>
      </rPr>
      <t>правонарушений</t>
    </r>
    <r>
      <rPr>
        <sz val="9"/>
        <rFont val="Times New Roman"/>
        <family val="1"/>
      </rPr>
      <t xml:space="preserve"> за год, совершенных учащимися школ</t>
    </r>
  </si>
  <si>
    <t>"минус" 30 баллов за 1 правонарушение</t>
  </si>
  <si>
    <r>
      <t xml:space="preserve">Количество  учащихся до 14 лет, прошедших  через  </t>
    </r>
    <r>
      <rPr>
        <b/>
        <sz val="9"/>
        <rFont val="Times New Roman"/>
        <family val="1"/>
      </rPr>
      <t>КДН</t>
    </r>
  </si>
  <si>
    <r>
      <t xml:space="preserve">Участие в районной </t>
    </r>
    <r>
      <rPr>
        <b/>
        <sz val="9"/>
        <rFont val="Times New Roman"/>
        <family val="1"/>
      </rPr>
      <t>спартакиаде школьников</t>
    </r>
  </si>
  <si>
    <r>
      <t xml:space="preserve">Уровень </t>
    </r>
    <r>
      <rPr>
        <b/>
        <sz val="9"/>
        <rFont val="Times New Roman"/>
        <family val="1"/>
      </rPr>
      <t>физической подготовки</t>
    </r>
    <r>
      <rPr>
        <sz val="9"/>
        <rFont val="Times New Roman"/>
        <family val="1"/>
      </rPr>
      <t xml:space="preserve"> учащихся</t>
    </r>
  </si>
  <si>
    <t>1 место - 30 баллов, 2 место - 20 баллов, 3 место - 10 баллов + рейтинговое место * 5.</t>
  </si>
  <si>
    <t xml:space="preserve">1 место - 10 баллов,    П место - 7  баллов                                     Ш место - 5 баллов                                   </t>
  </si>
  <si>
    <t xml:space="preserve">1 место - 50 баллов,   П место - 30 баллов                                      Ш место - 20 баллов                  </t>
  </si>
  <si>
    <t>Ксерокопии дипломов и грамот прилагаются</t>
  </si>
  <si>
    <t>Ксерокопии дипломов и грамот  прилагаются</t>
  </si>
  <si>
    <t xml:space="preserve">1 место - 100 баллов, П место - 70 баллов,                               Ш место - 50 баллов                      </t>
  </si>
  <si>
    <r>
      <t>Количество призовых мест, занятых учащимися на р</t>
    </r>
    <r>
      <rPr>
        <b/>
        <sz val="9"/>
        <rFont val="Times New Roman"/>
        <family val="1"/>
      </rPr>
      <t xml:space="preserve">еспубликанских, международных фестивалях, </t>
    </r>
    <r>
      <rPr>
        <sz val="9"/>
        <rFont val="Times New Roman"/>
        <family val="1"/>
      </rPr>
      <t>конкурсах, смотрах, творческих отчетах, спортивных соревнованиях</t>
    </r>
  </si>
  <si>
    <r>
      <t xml:space="preserve">Количество призовых мест, занятых учащимися, педагогами на </t>
    </r>
    <r>
      <rPr>
        <b/>
        <sz val="9"/>
        <rFont val="Times New Roman"/>
        <family val="1"/>
      </rPr>
      <t>областных фестивалях, конкурсах, смотрах,</t>
    </r>
    <r>
      <rPr>
        <sz val="9"/>
        <rFont val="Times New Roman"/>
        <family val="1"/>
      </rPr>
      <t xml:space="preserve"> творческих отчетах, спортивных соревнованиях </t>
    </r>
  </si>
  <si>
    <r>
      <t xml:space="preserve">Количество призовых мест, занятых учащимися, педагогами на </t>
    </r>
    <r>
      <rPr>
        <b/>
        <sz val="9"/>
        <rFont val="Times New Roman"/>
        <family val="1"/>
      </rPr>
      <t xml:space="preserve">районных фестивалях, </t>
    </r>
    <r>
      <rPr>
        <sz val="9"/>
        <rFont val="Times New Roman"/>
        <family val="1"/>
      </rPr>
      <t>конкурсах, смотрах, творческих отчетах, спортивных соревнованиях</t>
    </r>
  </si>
  <si>
    <r>
      <t xml:space="preserve">Проведение </t>
    </r>
    <r>
      <rPr>
        <b/>
        <sz val="10"/>
        <rFont val="Times New Roman"/>
        <family val="1"/>
      </rPr>
      <t>семинаров и методических объединений</t>
    </r>
  </si>
  <si>
    <t>Программки семинаров и фотоотчеты прилагаются</t>
  </si>
  <si>
    <r>
      <t>Музеи, имеющие звание "</t>
    </r>
    <r>
      <rPr>
        <b/>
        <sz val="9"/>
        <rFont val="Times New Roman"/>
        <family val="1"/>
      </rPr>
      <t>Народный"</t>
    </r>
  </si>
  <si>
    <t>За наличие музея - 30 баллов.     За музей, получивший звание "Народный" в год проведения конкурса - 70 баллов</t>
  </si>
  <si>
    <t>Проверка работы виртуального музея в сети Интернет 20.09. 2012 года</t>
  </si>
  <si>
    <r>
      <t>Участие в районном проекте "</t>
    </r>
    <r>
      <rPr>
        <b/>
        <sz val="9"/>
        <rFont val="Times New Roman"/>
        <family val="1"/>
      </rPr>
      <t>Музей 21 века"</t>
    </r>
  </si>
  <si>
    <t xml:space="preserve">1 место - 20 баллов,  П место - 15 баллов                                     Ш место - 10 баллов,  участие - 2 балла                                   </t>
  </si>
  <si>
    <t xml:space="preserve">Предоставляются книги отзывов и журнал регистрации экскурсий </t>
  </si>
  <si>
    <r>
      <t>Количество</t>
    </r>
    <r>
      <rPr>
        <b/>
        <sz val="9"/>
        <rFont val="Times New Roman"/>
        <family val="1"/>
      </rPr>
      <t xml:space="preserve"> экскурсий </t>
    </r>
    <r>
      <rPr>
        <sz val="9"/>
        <rFont val="Times New Roman"/>
        <family val="1"/>
      </rPr>
      <t xml:space="preserve">для учащихся и педагогов других </t>
    </r>
    <r>
      <rPr>
        <b/>
        <sz val="9"/>
        <rFont val="Times New Roman"/>
        <family val="1"/>
      </rPr>
      <t>школ района</t>
    </r>
  </si>
  <si>
    <r>
      <t xml:space="preserve">Работа школьных </t>
    </r>
    <r>
      <rPr>
        <b/>
        <sz val="9"/>
        <rFont val="Times New Roman"/>
        <family val="1"/>
      </rPr>
      <t>пресс-центров</t>
    </r>
  </si>
  <si>
    <t>Предоставляются 4 издания (по итогам каждой четверти)</t>
  </si>
  <si>
    <t>40 баллов; "минус" 40 баллов при отсутствии школьного пресс-центра</t>
  </si>
  <si>
    <r>
      <t xml:space="preserve">Количество проведенных совместных тематических дискотек в рамках районного проекта </t>
    </r>
    <r>
      <rPr>
        <b/>
        <sz val="9"/>
        <rFont val="Times New Roman"/>
        <family val="1"/>
      </rPr>
      <t>"Танцуют все!"</t>
    </r>
  </si>
  <si>
    <t>20 баллов за дискотеку</t>
  </si>
  <si>
    <t>Предоставляется сценарий дискотеки (либо видео-, либо фото-материал)</t>
  </si>
  <si>
    <r>
      <t xml:space="preserve">Наличие </t>
    </r>
    <r>
      <rPr>
        <b/>
        <sz val="9"/>
        <rFont val="Times New Roman"/>
        <family val="1"/>
      </rPr>
      <t xml:space="preserve">образцовых коллективов </t>
    </r>
    <r>
      <rPr>
        <sz val="9"/>
        <rFont val="Times New Roman"/>
        <family val="1"/>
      </rPr>
      <t>самодеятельности художественного творчества</t>
    </r>
  </si>
  <si>
    <t>За наличие образцового коллектива - 30 баллов.За коллектив, получивший звание "Образцовый" в год проведения конкурса - 70 баллов</t>
  </si>
  <si>
    <r>
      <t>Участие в</t>
    </r>
    <r>
      <rPr>
        <b/>
        <sz val="9"/>
        <rFont val="Times New Roman"/>
        <family val="1"/>
      </rPr>
      <t xml:space="preserve"> международных проектах</t>
    </r>
  </si>
  <si>
    <t>за участие 100 баллов</t>
  </si>
  <si>
    <t>Программа проекта прилагается</t>
  </si>
  <si>
    <r>
      <t>Участие в</t>
    </r>
    <r>
      <rPr>
        <b/>
        <sz val="9"/>
        <rFont val="Times New Roman"/>
        <family val="1"/>
      </rPr>
      <t xml:space="preserve"> интернет-проектах,</t>
    </r>
    <r>
      <rPr>
        <sz val="9"/>
        <rFont val="Times New Roman"/>
        <family val="1"/>
      </rPr>
      <t xml:space="preserve"> реализация проекта </t>
    </r>
    <r>
      <rPr>
        <b/>
        <sz val="9"/>
        <rFont val="Times New Roman"/>
        <family val="1"/>
      </rPr>
      <t xml:space="preserve">"Лето-2012", </t>
    </r>
    <r>
      <rPr>
        <sz val="9"/>
        <rFont val="Times New Roman"/>
        <family val="1"/>
      </rPr>
      <t>участие в конкурсе</t>
    </r>
    <r>
      <rPr>
        <b/>
        <sz val="9"/>
        <rFont val="Times New Roman"/>
        <family val="1"/>
      </rPr>
      <t xml:space="preserve"> "Лучшая лагерная смена"</t>
    </r>
  </si>
  <si>
    <t xml:space="preserve">20 баллов за участие в интернет-проектах, 30 баллов  за призовое место  в районе, 50 баллов - за призовое место в области, 100 баллов - за республиканскую победу                      </t>
  </si>
  <si>
    <r>
      <t xml:space="preserve">Количество реализованных </t>
    </r>
    <r>
      <rPr>
        <b/>
        <sz val="9"/>
        <rFont val="Times New Roman"/>
        <family val="1"/>
      </rPr>
      <t>социально значимых школьных проектов</t>
    </r>
  </si>
  <si>
    <r>
      <t xml:space="preserve">Количество проведенных открытых мероприятий </t>
    </r>
    <r>
      <rPr>
        <b/>
        <sz val="9"/>
        <rFont val="Times New Roman"/>
        <family val="1"/>
      </rPr>
      <t xml:space="preserve">совместно с родителями </t>
    </r>
  </si>
  <si>
    <t xml:space="preserve">20 баллов за мероприятие                          </t>
  </si>
  <si>
    <t>Фотоотчет сдается в ЦВР. Проверка по состоянию на 20.12.2012 года</t>
  </si>
  <si>
    <t>Отчеты о проектах сдаются в ресурсный центр ЦВР. Проверка по состоянию на 20.12.2012 года.</t>
  </si>
  <si>
    <t>Согласно приказам отдела (управления, министерства) образования. Проверка по состоянию на 20.12.2012 года</t>
  </si>
  <si>
    <r>
      <t xml:space="preserve">Процент охвата учащихся </t>
    </r>
    <r>
      <rPr>
        <b/>
        <sz val="9"/>
        <rFont val="Times New Roman"/>
        <family val="1"/>
      </rPr>
      <t xml:space="preserve">факультативами воспитательной </t>
    </r>
    <r>
      <rPr>
        <sz val="9"/>
        <rFont val="Times New Roman"/>
        <family val="1"/>
      </rPr>
      <t>направленности (кроме ОБЖ)</t>
    </r>
  </si>
  <si>
    <t>Сведения подаются сводной справкой за подписью директора школы на 15 сентября 2012 года. Расписание факультативов и списочный состав учащихся прилагаются.</t>
  </si>
  <si>
    <t>Процент от общего количества 1-11 классов, 1% - 1 балл + рейтинговое место * 2</t>
  </si>
  <si>
    <t>67</t>
  </si>
  <si>
    <r>
      <t xml:space="preserve">Охват учащихся </t>
    </r>
    <r>
      <rPr>
        <b/>
        <sz val="9"/>
        <rFont val="Times New Roman"/>
        <family val="1"/>
      </rPr>
      <t>5-11 классов предметными факультативами</t>
    </r>
  </si>
  <si>
    <t>Сведения подаются сводной справкой за подписью директора школы на 15 сентября 2012 года. Расписание факультативов  и списочный состав учащихся прилагаются.</t>
  </si>
  <si>
    <t>Блок 4. Качество условий. Укрепление материально-технической базы</t>
  </si>
  <si>
    <t xml:space="preserve">%  сэкономленного х 3,   "минус" % перерасхода                                 </t>
  </si>
  <si>
    <t>% сэкономленного х 3",   " минус" % перерасхода</t>
  </si>
  <si>
    <t xml:space="preserve">Согласно бухгалтерским отчетам по итогам кварталов, приказам по итогам финансово-хозяйственной деятельности </t>
  </si>
  <si>
    <t>Согласно бухгалтерским отчетам по итогам кварталов, приказам по итогам финансово-хозяйственной деятельности</t>
  </si>
  <si>
    <t>Журналы учета электроэнергии и объяснительные заместителей по АХЧ предоставляются в группу по ЦХО ежемесячно</t>
  </si>
  <si>
    <t>Журналы учета теплоэнергии и объяснительные заместителей по АХЧ предоставляются в группу по ЦХО ежемесячно</t>
  </si>
  <si>
    <r>
      <t xml:space="preserve">Платные </t>
    </r>
    <r>
      <rPr>
        <b/>
        <sz val="9"/>
        <rFont val="Times New Roman"/>
        <family val="1"/>
      </rPr>
      <t>образовательные услуги</t>
    </r>
  </si>
  <si>
    <t xml:space="preserve">1% - 1 балл, 100+ % перевыполнения задания х 3 ,    "минус" %   недовыполнения х 3     </t>
  </si>
  <si>
    <r>
      <rPr>
        <b/>
        <sz val="9"/>
        <rFont val="Times New Roman"/>
        <family val="1"/>
      </rPr>
      <t xml:space="preserve">Внебюджетная </t>
    </r>
    <r>
      <rPr>
        <sz val="9"/>
        <rFont val="Times New Roman"/>
        <family val="1"/>
      </rPr>
      <t>деятельность</t>
    </r>
  </si>
  <si>
    <t xml:space="preserve">1% - балл, 100+% перевыполнения задания  х 3,                                 "минус" % недовыполнения х 3  </t>
  </si>
  <si>
    <r>
      <t xml:space="preserve">Экономия </t>
    </r>
    <r>
      <rPr>
        <b/>
        <sz val="9"/>
        <rFont val="Times New Roman"/>
        <family val="1"/>
      </rPr>
      <t>электроэнергии</t>
    </r>
  </si>
  <si>
    <r>
      <t xml:space="preserve">Экономия </t>
    </r>
    <r>
      <rPr>
        <b/>
        <sz val="9"/>
        <rFont val="Times New Roman"/>
        <family val="1"/>
      </rPr>
      <t>теплоэнергии</t>
    </r>
  </si>
  <si>
    <r>
      <t xml:space="preserve">Планы сдачи </t>
    </r>
    <r>
      <rPr>
        <b/>
        <sz val="10"/>
        <rFont val="Times New Roman"/>
        <family val="1"/>
      </rPr>
      <t>вторичного сырья</t>
    </r>
  </si>
  <si>
    <t>% перевыполнения х 3, "минус" % недовыполнения за сдачу макулатуры, черного, цветного, драгоценного металлов (каждый показатель считается отдельно)</t>
  </si>
  <si>
    <r>
      <t xml:space="preserve">Выполнение ремонтных работ </t>
    </r>
    <r>
      <rPr>
        <b/>
        <sz val="10"/>
        <rFont val="Times New Roman"/>
        <family val="1"/>
      </rPr>
      <t>хозспособом</t>
    </r>
  </si>
  <si>
    <t xml:space="preserve">1 млн. рублей  - 2 балла. + </t>
  </si>
  <si>
    <r>
      <t xml:space="preserve">Подписание паспортов готовности </t>
    </r>
    <r>
      <rPr>
        <b/>
        <sz val="10"/>
        <rFont val="Times New Roman"/>
        <family val="1"/>
      </rPr>
      <t>к ОЗП,</t>
    </r>
    <r>
      <rPr>
        <sz val="10"/>
        <rFont val="Times New Roman"/>
        <family val="1"/>
      </rPr>
      <t xml:space="preserve"> актов готовености </t>
    </r>
    <r>
      <rPr>
        <b/>
        <sz val="10"/>
        <rFont val="Times New Roman"/>
        <family val="1"/>
      </rPr>
      <t>к началу нового учебного года</t>
    </r>
  </si>
  <si>
    <t>За подписание паспорта (акта) в срок -  100 баллов, за неподписание в срок - "минус" 100  баллов. За каждый показатель считается отдельно.</t>
  </si>
  <si>
    <t>Согласно графику подписания паспортов готовности к ОЗП.  Копии паспортов готовности к ОЗП, актов готовности к новому учебному году прилагаются.</t>
  </si>
  <si>
    <r>
      <t xml:space="preserve">Привлечение </t>
    </r>
    <r>
      <rPr>
        <b/>
        <sz val="10"/>
        <rFont val="Times New Roman"/>
        <family val="1"/>
      </rPr>
      <t>спонсорских и других дополнительных средств</t>
    </r>
  </si>
  <si>
    <t>Согласно бухгалтерским отчетам по итогам кварталов</t>
  </si>
  <si>
    <t>1 млн. рублей = 10 баллов</t>
  </si>
  <si>
    <r>
      <t xml:space="preserve">Средства, затраченные на </t>
    </r>
    <r>
      <rPr>
        <b/>
        <sz val="10"/>
        <rFont val="Times New Roman"/>
        <family val="1"/>
      </rPr>
      <t xml:space="preserve">охрану труда, </t>
    </r>
    <r>
      <rPr>
        <sz val="10"/>
        <rFont val="Times New Roman"/>
        <family val="1"/>
      </rPr>
      <t xml:space="preserve">в расчете </t>
    </r>
    <r>
      <rPr>
        <sz val="10"/>
        <rFont val="Times New Roman"/>
        <family val="1"/>
      </rPr>
      <t>на одного работника</t>
    </r>
  </si>
  <si>
    <r>
      <t>Приобретение м</t>
    </r>
    <r>
      <rPr>
        <b/>
        <sz val="10"/>
        <rFont val="Times New Roman"/>
        <family val="1"/>
      </rPr>
      <t xml:space="preserve">атериальных ценностей за внебюджетные средства </t>
    </r>
    <r>
      <rPr>
        <sz val="10"/>
        <rFont val="Times New Roman"/>
        <family val="1"/>
      </rPr>
      <t>(на одного ученика)</t>
    </r>
  </si>
  <si>
    <r>
      <t xml:space="preserve">Наличие </t>
    </r>
    <r>
      <rPr>
        <b/>
        <sz val="10"/>
        <rFont val="Times New Roman"/>
        <family val="1"/>
      </rPr>
      <t xml:space="preserve">кабинета по охране труда, </t>
    </r>
    <r>
      <rPr>
        <sz val="10"/>
        <rFont val="Times New Roman"/>
        <family val="1"/>
      </rPr>
      <t>кабинета "Основы безопасности жизнедеятельности"</t>
    </r>
  </si>
  <si>
    <t>Высчитывается рейтинговое место. Коэффициент значимости 3.</t>
  </si>
  <si>
    <t>"Плюс" 30 баллов за каждый кабинет, соответствующий критериям</t>
  </si>
  <si>
    <t>Копии приказов по итогам смотров предоставляются в группу по ЦХО по итогам каждой четверти.</t>
  </si>
  <si>
    <t>30 баллов</t>
  </si>
  <si>
    <r>
      <t xml:space="preserve">Организация движения - конкурса "3 года без ремонта". Проведение </t>
    </r>
    <r>
      <rPr>
        <b/>
        <sz val="10"/>
        <rFont val="Times New Roman"/>
        <family val="1"/>
      </rPr>
      <t>смотров сохранности кабинетов</t>
    </r>
  </si>
  <si>
    <t>Согласно бухгалтерским отчетам по итогам 3 квартала</t>
  </si>
  <si>
    <r>
      <t xml:space="preserve">Заготовка плодоовощной </t>
    </r>
    <r>
      <rPr>
        <b/>
        <sz val="10"/>
        <rFont val="Times New Roman"/>
        <family val="1"/>
      </rPr>
      <t>продукции</t>
    </r>
    <r>
      <rPr>
        <sz val="10"/>
        <rFont val="Times New Roman"/>
        <family val="1"/>
      </rPr>
      <t xml:space="preserve"> (на одного учащегося)</t>
    </r>
  </si>
  <si>
    <r>
      <rPr>
        <u val="single"/>
        <sz val="10"/>
        <rFont val="Times New Roman"/>
        <family val="1"/>
      </rPr>
      <t>Районны</t>
    </r>
    <r>
      <rPr>
        <sz val="10"/>
        <rFont val="Times New Roman"/>
        <family val="1"/>
      </rPr>
      <t xml:space="preserve">е семинары (считают только сельские  школы) - 20 баллов                                      </t>
    </r>
    <r>
      <rPr>
        <u val="single"/>
        <sz val="10"/>
        <rFont val="Times New Roman"/>
        <family val="1"/>
      </rPr>
      <t xml:space="preserve">Областные </t>
    </r>
    <r>
      <rPr>
        <sz val="10"/>
        <rFont val="Times New Roman"/>
        <family val="1"/>
      </rPr>
      <t xml:space="preserve">семинары (для всех школ) - 50 баллов . </t>
    </r>
    <r>
      <rPr>
        <u val="single"/>
        <sz val="10"/>
        <rFont val="Times New Roman"/>
        <family val="1"/>
      </rPr>
      <t xml:space="preserve">Республиканские </t>
    </r>
    <r>
      <rPr>
        <sz val="10"/>
        <rFont val="Times New Roman"/>
        <family val="1"/>
      </rPr>
      <t xml:space="preserve">семинары - 100 баллов                          </t>
    </r>
  </si>
  <si>
    <t>Согласно приказу отдела образования. Фотоматериалы на проведение конкурса предоставляются до 10 сенятбря 2012 года.</t>
  </si>
  <si>
    <r>
      <t xml:space="preserve">Комплексное </t>
    </r>
    <r>
      <rPr>
        <b/>
        <sz val="10"/>
        <rFont val="Times New Roman"/>
        <family val="1"/>
      </rPr>
      <t xml:space="preserve">благоустройство </t>
    </r>
    <r>
      <rPr>
        <sz val="10"/>
        <rFont val="Times New Roman"/>
        <family val="1"/>
      </rPr>
      <t>территории учреждения образования. Участие в конкурсе "</t>
    </r>
    <r>
      <rPr>
        <b/>
        <sz val="10"/>
        <rFont val="Times New Roman"/>
        <family val="1"/>
      </rPr>
      <t>Цвети, мой край"</t>
    </r>
  </si>
  <si>
    <t>Республика - 100 баллов + 20 баллов за каждую публикацию опыта в рсеспубликанских СМИ (представление опыта на республиканских НПК)</t>
  </si>
  <si>
    <r>
      <t xml:space="preserve">Создание музея. Работа </t>
    </r>
    <r>
      <rPr>
        <b/>
        <sz val="9"/>
        <rFont val="Times New Roman"/>
        <family val="1"/>
      </rPr>
      <t>виртуального музея</t>
    </r>
  </si>
  <si>
    <r>
      <rPr>
        <b/>
        <sz val="10"/>
        <rFont val="Times New Roman"/>
        <family val="1"/>
      </rPr>
      <t xml:space="preserve">Инновационные </t>
    </r>
    <r>
      <rPr>
        <sz val="10"/>
        <rFont val="Times New Roman"/>
        <family val="1"/>
      </rPr>
      <t xml:space="preserve">и экспериментальные  </t>
    </r>
    <r>
      <rPr>
        <b/>
        <sz val="10"/>
        <rFont val="Times New Roman"/>
        <family val="1"/>
      </rPr>
      <t>площадки</t>
    </r>
    <r>
      <rPr>
        <sz val="10"/>
        <rFont val="Times New Roman"/>
        <family val="1"/>
      </rPr>
      <t xml:space="preserve"> на базе учреждения </t>
    </r>
  </si>
  <si>
    <r>
      <t xml:space="preserve">Создание  </t>
    </r>
    <r>
      <rPr>
        <b/>
        <sz val="10"/>
        <rFont val="Times New Roman"/>
        <family val="1"/>
      </rPr>
      <t xml:space="preserve">ресурсных центров </t>
    </r>
    <r>
      <rPr>
        <sz val="10"/>
        <rFont val="Times New Roman"/>
        <family val="1"/>
      </rPr>
      <t>на базе школ по теме реализованных инновационных проектов</t>
    </r>
  </si>
  <si>
    <t xml:space="preserve">Обласной центр - 100 баллов. Республиканский центр - 150 баллов. </t>
  </si>
  <si>
    <t xml:space="preserve">Приказ министрества образования. </t>
  </si>
  <si>
    <r>
      <rPr>
        <b/>
        <sz val="10"/>
        <rFont val="Times New Roman"/>
        <family val="1"/>
      </rPr>
      <t xml:space="preserve">Годовое планирование </t>
    </r>
    <r>
      <rPr>
        <sz val="10"/>
        <rFont val="Times New Roman"/>
        <family val="1"/>
      </rPr>
      <t>учреждения образования</t>
    </r>
  </si>
  <si>
    <t>Приказ отдела образования от 01.09.2012 года</t>
  </si>
  <si>
    <t>Согласно итогам защиты плана от 10 до 100 баллов.</t>
  </si>
  <si>
    <r>
      <t xml:space="preserve">Качество проведения </t>
    </r>
    <r>
      <rPr>
        <b/>
        <sz val="10"/>
        <rFont val="Times New Roman"/>
        <family val="1"/>
      </rPr>
      <t>тематических педагогических советов</t>
    </r>
  </si>
  <si>
    <t>Согласно рекомендациям "Школы управления" от 10 до 100 баллов за каждый</t>
  </si>
  <si>
    <r>
      <t>Участие в</t>
    </r>
    <r>
      <rPr>
        <b/>
        <sz val="9"/>
        <rFont val="Times New Roman"/>
        <family val="1"/>
      </rPr>
      <t xml:space="preserve"> научно-практической конференции </t>
    </r>
    <r>
      <rPr>
        <sz val="9"/>
        <rFont val="Times New Roman"/>
        <family val="1"/>
      </rPr>
      <t>учащихся, интеллектуальных турнирах</t>
    </r>
  </si>
  <si>
    <r>
      <t xml:space="preserve">Количество выпускников, поступивших </t>
    </r>
    <r>
      <rPr>
        <b/>
        <sz val="9"/>
        <rFont val="Times New Roman"/>
        <family val="1"/>
      </rPr>
      <t>в вузы на педагогические специальности</t>
    </r>
    <r>
      <rPr>
        <sz val="9"/>
        <rFont val="Times New Roman"/>
        <family val="1"/>
      </rPr>
      <t xml:space="preserve"> </t>
    </r>
  </si>
  <si>
    <t>Предоставляются справки-подтверждения до 01.10.2012г.</t>
  </si>
  <si>
    <t>17</t>
  </si>
  <si>
    <r>
      <t xml:space="preserve">Количество выпускников </t>
    </r>
    <r>
      <rPr>
        <b/>
        <sz val="9"/>
        <rFont val="Times New Roman"/>
        <family val="1"/>
      </rPr>
      <t xml:space="preserve">9-ых </t>
    </r>
    <r>
      <rPr>
        <sz val="9"/>
        <rFont val="Times New Roman"/>
        <family val="1"/>
      </rPr>
      <t xml:space="preserve">классов, поступивших в </t>
    </r>
    <r>
      <rPr>
        <b/>
        <sz val="9"/>
        <rFont val="Times New Roman"/>
        <family val="1"/>
      </rPr>
      <t xml:space="preserve">профессионально-технические учреждения </t>
    </r>
  </si>
  <si>
    <t>Проверяется по программе "Параграф" по итогам учебного года</t>
  </si>
  <si>
    <t xml:space="preserve">  % учащихся от сдававших ЦТ х 5</t>
  </si>
  <si>
    <r>
      <t xml:space="preserve">Количество </t>
    </r>
    <r>
      <rPr>
        <b/>
        <sz val="9"/>
        <rFont val="Times New Roman"/>
        <family val="1"/>
      </rPr>
      <t>руководителей районных МО, профсоюзных объединений</t>
    </r>
  </si>
  <si>
    <r>
      <rPr>
        <u val="single"/>
        <sz val="9"/>
        <rFont val="Times New Roman"/>
        <family val="1"/>
      </rPr>
      <t>Район:</t>
    </r>
    <r>
      <rPr>
        <sz val="9"/>
        <rFont val="Times New Roman"/>
        <family val="1"/>
      </rPr>
      <t xml:space="preserve"> 1 место - 20 баллов, 2 место - 15 баллов  3 место - 8 баллов,  участие  - 2 балла.     </t>
    </r>
    <r>
      <rPr>
        <u val="single"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- 50 баллов,  2 место - 40 баллов, 3 место - 30  баллов, участие - 5 баллов.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-200 баллов,  2 место - 150 баллов, 3 место - 100 баллов, участие - 10 баллов.</t>
    </r>
  </si>
  <si>
    <r>
      <t>За каждого участника.</t>
    </r>
    <r>
      <rPr>
        <u val="single"/>
        <sz val="9"/>
        <rFont val="Times New Roman"/>
        <family val="1"/>
      </rPr>
      <t xml:space="preserve">Район: </t>
    </r>
    <r>
      <rPr>
        <sz val="9"/>
        <rFont val="Times New Roman"/>
        <family val="1"/>
      </rPr>
      <t xml:space="preserve">1 место - 30 баллов, 2 место - 20 баллов,  3 место - 10 баллов участие - 2 балла.      </t>
    </r>
    <r>
      <rPr>
        <u val="single"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- 50 баллов,  2 место - 40 баллов,  3 место - 30 баллов, участие - 5 баллов.                                                                 </t>
    </r>
    <r>
      <rPr>
        <u val="single"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- 200 баллов,  2 место - 150 баллов,  3 место - 100 баллов, участие - 10 баллов.</t>
    </r>
  </si>
  <si>
    <t>Оригиналы публикаций предоставляются на августовскую выставку в РУМК, копии прилагаются</t>
  </si>
  <si>
    <t>Предоставляется справка за подписью заместителя директора к 15.09.2012г.</t>
  </si>
  <si>
    <t>Предоставляется журнал загрузки компьютерного класса по итогам 1-2 четверти к 20.12.2012г.</t>
  </si>
  <si>
    <t>Количество уроков с использованием ЭСО в 5-11 классах на уровках математики, русского и белорусского языков.+ Выстраивается рейтинговая шкала. Коэффициент значимости 4.</t>
  </si>
  <si>
    <t>Ксерокопии бланков прилагаются на 01.09.2012г., на 05.01.2013г.</t>
  </si>
  <si>
    <t xml:space="preserve">Оснащение кабинета иностранного языка </t>
  </si>
  <si>
    <t xml:space="preserve">% охвата х 2 </t>
  </si>
  <si>
    <r>
      <t xml:space="preserve">Экстренное </t>
    </r>
    <r>
      <rPr>
        <b/>
        <sz val="9"/>
        <rFont val="Times New Roman"/>
        <family val="1"/>
      </rPr>
      <t xml:space="preserve">отобрание </t>
    </r>
    <r>
      <rPr>
        <sz val="9"/>
        <rFont val="Times New Roman"/>
        <family val="1"/>
      </rPr>
      <t xml:space="preserve">несовершеннолетних. Подтвердившиеся сигналы о неблагополучии от различных структур. </t>
    </r>
  </si>
  <si>
    <r>
      <rPr>
        <b/>
        <sz val="9"/>
        <rFont val="Times New Roman"/>
        <family val="1"/>
      </rPr>
      <t>Выявление семейного неблагополучия, восстановление в родительских отношениях</t>
    </r>
  </si>
  <si>
    <t>"Плюс" 10 баллов за каждый факт своевременного выявления семейного неблагополучия, за каждый факт возвращения в семью, восстановления в родительских правах</t>
  </si>
  <si>
    <t>Согласно ежемесячному анализу банка данных СОП, НГЗ</t>
  </si>
  <si>
    <t>"Минус" 50 баллов за каждый факт несвоевременного признания детей НГЗ</t>
  </si>
  <si>
    <t>1 балл х 10 + рейтинговое место х2</t>
  </si>
  <si>
    <r>
      <t>Участие школы в</t>
    </r>
    <r>
      <rPr>
        <b/>
        <sz val="9"/>
        <rFont val="Times New Roman"/>
        <family val="1"/>
      </rPr>
      <t xml:space="preserve"> конкурсах, спортивных </t>
    </r>
    <r>
      <rPr>
        <sz val="9"/>
        <rFont val="Times New Roman"/>
        <family val="1"/>
      </rPr>
      <t>соревнованиях</t>
    </r>
  </si>
  <si>
    <r>
      <t>Область:</t>
    </r>
    <r>
      <rPr>
        <sz val="9"/>
        <rFont val="Times New Roman"/>
        <family val="1"/>
      </rPr>
      <t xml:space="preserve"> 20 баллов за участие                 </t>
    </r>
    <r>
      <rPr>
        <b/>
        <sz val="9"/>
        <rFont val="Times New Roman"/>
        <family val="1"/>
      </rPr>
      <t>Республика:</t>
    </r>
    <r>
      <rPr>
        <sz val="9"/>
        <rFont val="Times New Roman"/>
        <family val="1"/>
      </rPr>
      <t xml:space="preserve"> 30 баллов за участие                      </t>
    </r>
  </si>
  <si>
    <t>68</t>
  </si>
  <si>
    <t>1%  минус 20 баллов. Отсутствие пропусков "без уважительной причины" по итогам каждой четверти- "плюс" 50 баллов</t>
  </si>
  <si>
    <r>
      <t xml:space="preserve">Управленческие решения </t>
    </r>
    <r>
      <rPr>
        <b/>
        <sz val="10"/>
        <rFont val="Times New Roman"/>
        <family val="1"/>
      </rPr>
      <t>по выполнению постановлений</t>
    </r>
    <r>
      <rPr>
        <sz val="10"/>
        <rFont val="Times New Roman"/>
        <family val="1"/>
      </rPr>
      <t xml:space="preserve"> за 2012 год</t>
    </r>
  </si>
  <si>
    <r>
      <t xml:space="preserve">Абсолютная цифра по критерию по итогам 2012 года </t>
    </r>
    <r>
      <rPr>
        <b/>
        <sz val="8"/>
        <rFont val="Times New Roman"/>
        <family val="1"/>
      </rPr>
      <t>(заполняется до 01.03.2012г.</t>
    </r>
  </si>
  <si>
    <r>
      <t xml:space="preserve">Абсолютная цифра по критерию по итогам 9 месяцев 2012 года       </t>
    </r>
    <r>
      <rPr>
        <b/>
        <sz val="8"/>
        <rFont val="Times New Roman"/>
        <family val="1"/>
      </rPr>
      <t>(заполняется до 10.10.2012г.</t>
    </r>
  </si>
  <si>
    <r>
      <t xml:space="preserve">Абсолютная цифра по критерию по итогам 2012 года  </t>
    </r>
    <r>
      <rPr>
        <b/>
        <sz val="8"/>
        <rFont val="Times New Roman"/>
        <family val="1"/>
      </rPr>
      <t>(заполняется до 05.01.2013г.</t>
    </r>
  </si>
  <si>
    <r>
      <t>Район :   1</t>
    </r>
    <r>
      <rPr>
        <sz val="9"/>
        <rFont val="Times New Roman"/>
        <family val="1"/>
      </rPr>
      <t xml:space="preserve"> место - 15 баллов,   П место - 10  баллов,                       Ш место - 5 баллов ,    участие - 2 балла                 </t>
    </r>
    <r>
      <rPr>
        <b/>
        <sz val="9"/>
        <rFont val="Times New Roman"/>
        <family val="1"/>
      </rPr>
      <t xml:space="preserve">Область: </t>
    </r>
    <r>
      <rPr>
        <sz val="9"/>
        <rFont val="Times New Roman"/>
        <family val="1"/>
      </rPr>
      <t xml:space="preserve">1 место - 100 баллов, 2 место - 70 баллов, 4 место - 50 баллов, участие - 10 баллов                                 </t>
    </r>
    <r>
      <rPr>
        <b/>
        <sz val="9"/>
        <rFont val="Times New Roman"/>
        <family val="1"/>
      </rPr>
      <t xml:space="preserve">Республика: </t>
    </r>
    <r>
      <rPr>
        <sz val="9"/>
        <rFont val="Times New Roman"/>
        <family val="1"/>
      </rPr>
      <t>1 место - 200 баллов, 2 место - 100 баллов, 3 место - 70 баллов, участие - 15 баллов</t>
    </r>
  </si>
  <si>
    <r>
      <t>Дисциплина</t>
    </r>
    <r>
      <rPr>
        <sz val="10"/>
        <rFont val="Times New Roman"/>
        <family val="1"/>
      </rPr>
      <t xml:space="preserve"> труда</t>
    </r>
  </si>
  <si>
    <t>Возможность обучения учащихся на русском и белорусском языках (для городских школ)</t>
  </si>
  <si>
    <t xml:space="preserve">20 баллов за открытие одного белорусскоязычного класса  </t>
  </si>
  <si>
    <r>
      <t xml:space="preserve">Трансляция опыта работы педагогов учреждений образования в </t>
    </r>
    <r>
      <rPr>
        <b/>
        <sz val="9"/>
        <rFont val="Times New Roman"/>
        <family val="1"/>
      </rPr>
      <t xml:space="preserve">средствах массовой информации </t>
    </r>
  </si>
  <si>
    <t xml:space="preserve">"плюс" 50 баллов; "минус" 50 баллов </t>
  </si>
  <si>
    <t>Согласно критериям РУМКа</t>
  </si>
  <si>
    <t>50 баллов за презентацию в год проведениея конкурса новой музейной комнаты (экспозиций), 50 баллов за создание виртуального музея</t>
  </si>
  <si>
    <r>
      <rPr>
        <b/>
        <sz val="9"/>
        <rFont val="Times New Roman"/>
        <family val="1"/>
      </rPr>
      <t xml:space="preserve">Пропуски </t>
    </r>
    <r>
      <rPr>
        <sz val="9"/>
        <rFont val="Times New Roman"/>
        <family val="1"/>
      </rPr>
      <t>учащихся по неуважительной причине</t>
    </r>
  </si>
  <si>
    <t>Согласно анализам заместителей директоров по итогам  каждой четверти (подается в сектор ВР). Анализ проводится в последний день осенних, зимних, весенних каникул.</t>
  </si>
  <si>
    <t>Приказ министерства образования. Промежуточные публикации (отчеты) по итогам внедрения инноваций</t>
  </si>
  <si>
    <t>Решения  тематических педагогических советов по итогам 1 и 2 полугодия (предоставляется в сектор ОСО)</t>
  </si>
  <si>
    <t xml:space="preserve"> "Плюс" 20 баллов  за  конкретное  выполнение  Постановлений советов отдела.   "Минус" 20 баллов за непринятие мер по выполнению              </t>
  </si>
  <si>
    <t xml:space="preserve">Отчеты по итогам выполнения Постановлений  предоставляется к советам отдела </t>
  </si>
  <si>
    <r>
      <t xml:space="preserve">Выполнение Постановлений совета отдела </t>
    </r>
    <r>
      <rPr>
        <b/>
        <sz val="10"/>
        <rFont val="Times New Roman"/>
        <family val="1"/>
      </rPr>
      <t>от 14.02.2012г.</t>
    </r>
  </si>
  <si>
    <t xml:space="preserve">"Плюс" 100 баллов  за качественное выполнение, "минус" 50 баллов за непринятие управленческих решений       </t>
  </si>
  <si>
    <t>Аналитические отчеты по выполнению постановлений предоставляются до 05.01.2013г.</t>
  </si>
  <si>
    <t>"Минус" 50 баллов за нарушения подтвержденные актами проверок по финансово-хозяйственной деятельности</t>
  </si>
  <si>
    <t>За одну обоснованную жалобу "минус"  20 баллов</t>
  </si>
  <si>
    <t>Создание виртуальных кабинетов педагогов, выложенных в сети Интернет</t>
  </si>
  <si>
    <t>1 кабинет - 50 баллов</t>
  </si>
  <si>
    <r>
      <t>Создание  сетевых</t>
    </r>
    <r>
      <rPr>
        <b/>
        <sz val="9"/>
        <rFont val="Times New Roman"/>
        <family val="1"/>
      </rPr>
      <t xml:space="preserve"> предметных кабинетов </t>
    </r>
    <r>
      <rPr>
        <sz val="9"/>
        <rFont val="Times New Roman"/>
        <family val="1"/>
      </rPr>
      <t>(защищенных на МО)</t>
    </r>
  </si>
  <si>
    <t>№ 92 от 27.02.2012</t>
  </si>
  <si>
    <t>1публ.в сборнике ОиРО</t>
  </si>
  <si>
    <t>по Мурованоошмянковскому УПК</t>
  </si>
  <si>
    <t>20-МО</t>
  </si>
  <si>
    <t>участие</t>
  </si>
  <si>
    <t>107.000</t>
  </si>
  <si>
    <t>Л.В.Сульжицкая</t>
  </si>
  <si>
    <t xml:space="preserve">Директор            </t>
  </si>
  <si>
    <t>1 сертификат за участие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</si>
</sst>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10" xfId="55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9" fontId="5" fillId="0" borderId="10" xfId="55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top" wrapText="1"/>
    </xf>
    <xf numFmtId="10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49" fontId="4" fillId="33" borderId="19" xfId="0" applyNumberFormat="1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vertical="top"/>
    </xf>
    <xf numFmtId="0" fontId="10" fillId="33" borderId="18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33" borderId="16" xfId="0" applyFont="1" applyFill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/>
    </xf>
    <xf numFmtId="0" fontId="3" fillId="33" borderId="18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49" fontId="4" fillId="0" borderId="24" xfId="0" applyNumberFormat="1" applyFont="1" applyBorder="1" applyAlignment="1">
      <alignment vertical="top"/>
    </xf>
    <xf numFmtId="0" fontId="4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34" borderId="12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43" fontId="9" fillId="34" borderId="15" xfId="58" applyFont="1" applyFill="1" applyBorder="1" applyAlignment="1">
      <alignment/>
    </xf>
    <xf numFmtId="43" fontId="9" fillId="34" borderId="14" xfId="58" applyFont="1" applyFill="1" applyBorder="1" applyAlignment="1">
      <alignment/>
    </xf>
    <xf numFmtId="0" fontId="12" fillId="34" borderId="2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/>
    </xf>
    <xf numFmtId="0" fontId="3" fillId="3" borderId="28" xfId="0" applyFont="1" applyFill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4" fillId="0" borderId="24" xfId="0" applyFont="1" applyBorder="1" applyAlignment="1">
      <alignment horizontal="right" vertical="top"/>
    </xf>
    <xf numFmtId="0" fontId="3" fillId="34" borderId="12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3" borderId="28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0" fontId="4" fillId="34" borderId="29" xfId="0" applyNumberFormat="1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0" fillId="0" borderId="32" xfId="0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4" borderId="33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horizontal="center" vertical="top" wrapText="1"/>
    </xf>
    <xf numFmtId="0" fontId="4" fillId="34" borderId="3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10" fontId="4" fillId="0" borderId="15" xfId="0" applyNumberFormat="1" applyFont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3" fillId="33" borderId="30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9" fontId="4" fillId="34" borderId="34" xfId="0" applyNumberFormat="1" applyFont="1" applyFill="1" applyBorder="1" applyAlignment="1">
      <alignment horizontal="center" vertical="top" wrapText="1"/>
    </xf>
    <xf numFmtId="9" fontId="4" fillId="34" borderId="35" xfId="0" applyNumberFormat="1" applyFont="1" applyFill="1" applyBorder="1" applyAlignment="1">
      <alignment horizontal="center" vertical="top" wrapText="1"/>
    </xf>
    <xf numFmtId="9" fontId="4" fillId="34" borderId="29" xfId="0" applyNumberFormat="1" applyFont="1" applyFill="1" applyBorder="1" applyAlignment="1">
      <alignment horizontal="center" vertical="top" wrapText="1"/>
    </xf>
    <xf numFmtId="10" fontId="4" fillId="34" borderId="39" xfId="0" applyNumberFormat="1" applyFont="1" applyFill="1" applyBorder="1" applyAlignment="1">
      <alignment horizontal="center" vertical="top" wrapText="1"/>
    </xf>
    <xf numFmtId="10" fontId="4" fillId="34" borderId="34" xfId="0" applyNumberFormat="1" applyFont="1" applyFill="1" applyBorder="1" applyAlignment="1">
      <alignment horizontal="center" vertical="top" wrapText="1"/>
    </xf>
    <xf numFmtId="10" fontId="4" fillId="34" borderId="35" xfId="0" applyNumberFormat="1" applyFont="1" applyFill="1" applyBorder="1" applyAlignment="1">
      <alignment horizontal="center" vertical="top" wrapText="1"/>
    </xf>
    <xf numFmtId="10" fontId="4" fillId="34" borderId="40" xfId="0" applyNumberFormat="1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0" fillId="34" borderId="39" xfId="0" applyFill="1" applyBorder="1" applyAlignment="1">
      <alignment/>
    </xf>
    <xf numFmtId="0" fontId="0" fillId="34" borderId="29" xfId="0" applyFill="1" applyBorder="1" applyAlignment="1">
      <alignment/>
    </xf>
    <xf numFmtId="0" fontId="15" fillId="0" borderId="21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6" fillId="34" borderId="33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4" fillId="34" borderId="43" xfId="0" applyFont="1" applyFill="1" applyBorder="1" applyAlignment="1">
      <alignment horizontal="center" vertical="top" wrapText="1"/>
    </xf>
    <xf numFmtId="10" fontId="4" fillId="34" borderId="3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2" fillId="0" borderId="32" xfId="0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3.875" style="9" customWidth="1"/>
    <col min="2" max="2" width="31.00390625" style="8" customWidth="1"/>
    <col min="3" max="3" width="11.375" style="8" customWidth="1"/>
    <col min="4" max="4" width="10.25390625" style="39" customWidth="1"/>
    <col min="5" max="5" width="10.625" style="8" customWidth="1"/>
    <col min="6" max="6" width="42.25390625" style="39" customWidth="1"/>
    <col min="7" max="7" width="24.00390625" style="0" customWidth="1"/>
    <col min="8" max="8" width="12.25390625" style="0" customWidth="1"/>
  </cols>
  <sheetData>
    <row r="1" spans="5:6" ht="15" customHeight="1">
      <c r="E1" s="161" t="s">
        <v>106</v>
      </c>
      <c r="F1" s="161"/>
    </row>
    <row r="2" spans="2:6" ht="15" customHeight="1">
      <c r="B2" s="162"/>
      <c r="C2" s="162"/>
      <c r="E2" s="161" t="s">
        <v>107</v>
      </c>
      <c r="F2" s="161"/>
    </row>
    <row r="3" spans="5:6" ht="15" customHeight="1">
      <c r="E3" s="161" t="s">
        <v>90</v>
      </c>
      <c r="F3" s="161"/>
    </row>
    <row r="4" spans="5:6" ht="15" customHeight="1">
      <c r="E4" s="163" t="s">
        <v>408</v>
      </c>
      <c r="F4" s="163"/>
    </row>
    <row r="5" spans="1:6" s="1" customFormat="1" ht="12.75" customHeight="1">
      <c r="A5" s="8"/>
      <c r="B5" s="95" t="s">
        <v>131</v>
      </c>
      <c r="C5" s="96"/>
      <c r="D5" s="96"/>
      <c r="E5" s="96"/>
      <c r="F5" s="97" t="s">
        <v>410</v>
      </c>
    </row>
    <row r="6" spans="1:6" s="2" customFormat="1" ht="5.25" customHeight="1" thickBot="1">
      <c r="A6" s="9"/>
      <c r="B6" s="160"/>
      <c r="C6" s="160"/>
      <c r="D6" s="160"/>
      <c r="E6" s="160"/>
      <c r="F6" s="39"/>
    </row>
    <row r="7" spans="1:8" s="3" customFormat="1" ht="114" customHeight="1" thickBot="1">
      <c r="A7" s="74"/>
      <c r="B7" s="75" t="s">
        <v>3</v>
      </c>
      <c r="C7" s="152" t="s">
        <v>383</v>
      </c>
      <c r="D7" s="152" t="s">
        <v>384</v>
      </c>
      <c r="E7" s="152" t="s">
        <v>385</v>
      </c>
      <c r="F7" s="152" t="s">
        <v>166</v>
      </c>
      <c r="G7" s="153" t="s">
        <v>154</v>
      </c>
      <c r="H7" s="154" t="s">
        <v>151</v>
      </c>
    </row>
    <row r="8" spans="1:8" s="2" customFormat="1" ht="36.75" hidden="1" thickBot="1">
      <c r="A8" s="76" t="s">
        <v>70</v>
      </c>
      <c r="B8" s="13" t="s">
        <v>68</v>
      </c>
      <c r="C8" s="13" t="s">
        <v>91</v>
      </c>
      <c r="D8" s="13"/>
      <c r="E8" s="13"/>
      <c r="F8" s="13" t="s">
        <v>65</v>
      </c>
      <c r="G8" s="53"/>
      <c r="H8" s="137" t="s">
        <v>66</v>
      </c>
    </row>
    <row r="9" spans="1:8" s="2" customFormat="1" ht="36.75" hidden="1" thickBot="1">
      <c r="A9" s="77" t="s">
        <v>71</v>
      </c>
      <c r="B9" s="47" t="s">
        <v>67</v>
      </c>
      <c r="C9" s="47" t="s">
        <v>64</v>
      </c>
      <c r="D9" s="47"/>
      <c r="E9" s="47"/>
      <c r="F9" s="47" t="s">
        <v>65</v>
      </c>
      <c r="G9" s="126"/>
      <c r="H9" s="138" t="s">
        <v>69</v>
      </c>
    </row>
    <row r="10" spans="1:8" s="2" customFormat="1" ht="34.5" customHeight="1" thickBot="1">
      <c r="A10" s="59"/>
      <c r="B10" s="56" t="s">
        <v>132</v>
      </c>
      <c r="C10" s="58"/>
      <c r="D10" s="58"/>
      <c r="E10" s="58"/>
      <c r="F10" s="58"/>
      <c r="G10" s="111"/>
      <c r="H10" s="139"/>
    </row>
    <row r="11" spans="1:8" s="2" customFormat="1" ht="45" customHeight="1">
      <c r="A11" s="78" t="s">
        <v>70</v>
      </c>
      <c r="B11" s="85" t="s">
        <v>155</v>
      </c>
      <c r="C11" s="55"/>
      <c r="D11" s="55"/>
      <c r="E11" s="55">
        <v>34</v>
      </c>
      <c r="F11" s="55" t="s">
        <v>150</v>
      </c>
      <c r="G11" s="57" t="s">
        <v>152</v>
      </c>
      <c r="H11" s="140"/>
    </row>
    <row r="12" spans="1:8" s="2" customFormat="1" ht="37.5" customHeight="1">
      <c r="A12" s="76" t="s">
        <v>71</v>
      </c>
      <c r="B12" s="86" t="s">
        <v>156</v>
      </c>
      <c r="C12" s="41"/>
      <c r="D12" s="41"/>
      <c r="E12" s="41">
        <v>0</v>
      </c>
      <c r="F12" s="13" t="s">
        <v>174</v>
      </c>
      <c r="G12" s="53" t="s">
        <v>153</v>
      </c>
      <c r="H12" s="141"/>
    </row>
    <row r="13" spans="1:8" s="2" customFormat="1" ht="38.25" customHeight="1">
      <c r="A13" s="76" t="s">
        <v>72</v>
      </c>
      <c r="B13" s="86" t="s">
        <v>157</v>
      </c>
      <c r="C13" s="13"/>
      <c r="D13" s="13"/>
      <c r="E13" s="13">
        <v>0</v>
      </c>
      <c r="F13" s="13" t="s">
        <v>175</v>
      </c>
      <c r="G13" s="53" t="s">
        <v>153</v>
      </c>
      <c r="H13" s="118"/>
    </row>
    <row r="14" spans="1:8" s="2" customFormat="1" ht="37.5" customHeight="1">
      <c r="A14" s="76" t="s">
        <v>73</v>
      </c>
      <c r="B14" s="86" t="s">
        <v>133</v>
      </c>
      <c r="C14" s="13"/>
      <c r="D14" s="13"/>
      <c r="E14" s="13">
        <v>0</v>
      </c>
      <c r="F14" s="13" t="s">
        <v>176</v>
      </c>
      <c r="G14" s="53"/>
      <c r="H14" s="118"/>
    </row>
    <row r="15" spans="1:8" s="2" customFormat="1" ht="28.5" customHeight="1">
      <c r="A15" s="76" t="s">
        <v>158</v>
      </c>
      <c r="B15" s="87" t="s">
        <v>159</v>
      </c>
      <c r="C15" s="42"/>
      <c r="D15" s="42"/>
      <c r="E15" s="42">
        <v>0</v>
      </c>
      <c r="F15" s="13" t="s">
        <v>160</v>
      </c>
      <c r="G15" s="53"/>
      <c r="H15" s="118"/>
    </row>
    <row r="16" spans="1:8" s="2" customFormat="1" ht="26.25" customHeight="1">
      <c r="A16" s="76" t="s">
        <v>162</v>
      </c>
      <c r="B16" s="86" t="s">
        <v>163</v>
      </c>
      <c r="C16" s="13"/>
      <c r="D16" s="13"/>
      <c r="E16" s="13">
        <v>0</v>
      </c>
      <c r="F16" s="13" t="s">
        <v>161</v>
      </c>
      <c r="G16" s="53"/>
      <c r="H16" s="118"/>
    </row>
    <row r="17" spans="1:8" s="2" customFormat="1" ht="77.25" customHeight="1">
      <c r="A17" s="76" t="s">
        <v>74</v>
      </c>
      <c r="B17" s="86" t="s">
        <v>355</v>
      </c>
      <c r="C17" s="42"/>
      <c r="D17" s="42"/>
      <c r="E17" s="42">
        <v>31</v>
      </c>
      <c r="F17" s="107" t="s">
        <v>386</v>
      </c>
      <c r="G17" s="53"/>
      <c r="H17" s="118"/>
    </row>
    <row r="18" spans="1:8" s="2" customFormat="1" ht="39" customHeight="1">
      <c r="A18" s="76" t="s">
        <v>75</v>
      </c>
      <c r="B18" s="86" t="s">
        <v>356</v>
      </c>
      <c r="C18" s="42"/>
      <c r="D18" s="42"/>
      <c r="E18" s="42">
        <v>15</v>
      </c>
      <c r="F18" s="17" t="s">
        <v>134</v>
      </c>
      <c r="G18" s="127" t="s">
        <v>357</v>
      </c>
      <c r="H18" s="118"/>
    </row>
    <row r="19" spans="1:8" s="2" customFormat="1" ht="40.5" customHeight="1">
      <c r="A19" s="76" t="s">
        <v>76</v>
      </c>
      <c r="B19" s="86" t="s">
        <v>164</v>
      </c>
      <c r="C19" s="13"/>
      <c r="D19" s="13"/>
      <c r="E19" s="13">
        <v>100</v>
      </c>
      <c r="F19" s="13" t="s">
        <v>170</v>
      </c>
      <c r="G19" s="53" t="s">
        <v>357</v>
      </c>
      <c r="H19" s="141"/>
    </row>
    <row r="20" spans="1:8" s="2" customFormat="1" ht="24">
      <c r="A20" s="76" t="s">
        <v>77</v>
      </c>
      <c r="B20" s="86" t="s">
        <v>165</v>
      </c>
      <c r="C20" s="13"/>
      <c r="D20" s="13"/>
      <c r="E20" s="13">
        <v>20</v>
      </c>
      <c r="F20" s="13" t="s">
        <v>135</v>
      </c>
      <c r="G20" s="53"/>
      <c r="H20" s="141"/>
    </row>
    <row r="21" spans="1:8" s="2" customFormat="1" ht="12.75">
      <c r="A21" s="76" t="s">
        <v>78</v>
      </c>
      <c r="B21" s="86" t="s">
        <v>167</v>
      </c>
      <c r="C21" s="13"/>
      <c r="D21" s="13"/>
      <c r="E21" s="13">
        <v>10</v>
      </c>
      <c r="F21" s="13" t="s">
        <v>135</v>
      </c>
      <c r="G21" s="53"/>
      <c r="H21" s="141"/>
    </row>
    <row r="22" spans="1:8" s="2" customFormat="1" ht="30" customHeight="1">
      <c r="A22" s="76" t="s">
        <v>79</v>
      </c>
      <c r="B22" s="86" t="s">
        <v>169</v>
      </c>
      <c r="C22" s="13"/>
      <c r="D22" s="13"/>
      <c r="E22" s="13">
        <v>5</v>
      </c>
      <c r="F22" s="46" t="s">
        <v>168</v>
      </c>
      <c r="G22" s="116" t="s">
        <v>357</v>
      </c>
      <c r="H22" s="137"/>
    </row>
    <row r="23" spans="1:8" s="2" customFormat="1" ht="48" customHeight="1">
      <c r="A23" s="76" t="s">
        <v>80</v>
      </c>
      <c r="B23" s="86" t="s">
        <v>359</v>
      </c>
      <c r="C23" s="13"/>
      <c r="D23" s="13"/>
      <c r="E23" s="13">
        <v>54.5</v>
      </c>
      <c r="F23" s="40" t="s">
        <v>111</v>
      </c>
      <c r="G23" s="128" t="s">
        <v>357</v>
      </c>
      <c r="H23" s="141"/>
    </row>
    <row r="24" spans="1:8" s="2" customFormat="1" ht="36">
      <c r="A24" s="76" t="s">
        <v>81</v>
      </c>
      <c r="B24" s="86" t="s">
        <v>171</v>
      </c>
      <c r="C24" s="13"/>
      <c r="D24" s="13"/>
      <c r="E24" s="13">
        <v>127</v>
      </c>
      <c r="F24" s="13" t="s">
        <v>172</v>
      </c>
      <c r="G24" s="53" t="s">
        <v>360</v>
      </c>
      <c r="H24" s="141"/>
    </row>
    <row r="25" spans="1:8" s="2" customFormat="1" ht="36">
      <c r="A25" s="79">
        <v>15</v>
      </c>
      <c r="B25" s="86" t="s">
        <v>388</v>
      </c>
      <c r="C25" s="13"/>
      <c r="D25" s="13"/>
      <c r="E25" s="13"/>
      <c r="F25" s="13" t="s">
        <v>389</v>
      </c>
      <c r="G25" s="53"/>
      <c r="H25" s="141"/>
    </row>
    <row r="26" spans="1:8" s="2" customFormat="1" ht="24">
      <c r="A26" s="76" t="s">
        <v>82</v>
      </c>
      <c r="B26" s="87" t="s">
        <v>178</v>
      </c>
      <c r="C26" s="42"/>
      <c r="D26" s="42"/>
      <c r="E26" s="42">
        <v>38.6</v>
      </c>
      <c r="F26" s="46" t="s">
        <v>112</v>
      </c>
      <c r="G26" s="116"/>
      <c r="H26" s="141"/>
    </row>
    <row r="27" spans="1:8" s="2" customFormat="1" ht="36">
      <c r="A27" s="76" t="s">
        <v>358</v>
      </c>
      <c r="B27" s="87" t="s">
        <v>179</v>
      </c>
      <c r="C27" s="42"/>
      <c r="D27" s="42"/>
      <c r="E27" s="42"/>
      <c r="F27" s="46" t="s">
        <v>112</v>
      </c>
      <c r="G27" s="116"/>
      <c r="H27" s="141"/>
    </row>
    <row r="28" spans="1:8" s="2" customFormat="1" ht="36">
      <c r="A28" s="76" t="s">
        <v>83</v>
      </c>
      <c r="B28" s="87" t="s">
        <v>180</v>
      </c>
      <c r="C28" s="42"/>
      <c r="D28" s="42"/>
      <c r="E28" s="42">
        <v>35.1</v>
      </c>
      <c r="F28" s="46" t="s">
        <v>112</v>
      </c>
      <c r="G28" s="116"/>
      <c r="H28" s="141"/>
    </row>
    <row r="29" spans="1:8" s="2" customFormat="1" ht="26.25" customHeight="1">
      <c r="A29" s="76" t="s">
        <v>84</v>
      </c>
      <c r="B29" s="87" t="s">
        <v>183</v>
      </c>
      <c r="C29" s="42"/>
      <c r="D29" s="42"/>
      <c r="E29" s="42">
        <v>0</v>
      </c>
      <c r="F29" s="46" t="s">
        <v>184</v>
      </c>
      <c r="G29" s="116" t="s">
        <v>185</v>
      </c>
      <c r="H29" s="141"/>
    </row>
    <row r="30" spans="1:8" s="2" customFormat="1" ht="48">
      <c r="A30" s="76" t="s">
        <v>85</v>
      </c>
      <c r="B30" s="87" t="s">
        <v>186</v>
      </c>
      <c r="C30" s="42"/>
      <c r="D30" s="42"/>
      <c r="E30" s="42">
        <v>0</v>
      </c>
      <c r="F30" s="46" t="s">
        <v>361</v>
      </c>
      <c r="G30" s="116" t="s">
        <v>181</v>
      </c>
      <c r="H30" s="141"/>
    </row>
    <row r="31" spans="1:8" s="2" customFormat="1" ht="48">
      <c r="A31" s="76" t="s">
        <v>118</v>
      </c>
      <c r="B31" s="87" t="s">
        <v>187</v>
      </c>
      <c r="C31" s="42"/>
      <c r="D31" s="42"/>
      <c r="E31" s="42">
        <v>7.55</v>
      </c>
      <c r="F31" s="46" t="s">
        <v>188</v>
      </c>
      <c r="G31" s="116" t="s">
        <v>189</v>
      </c>
      <c r="H31" s="141"/>
    </row>
    <row r="32" spans="1:8" s="2" customFormat="1" ht="48">
      <c r="A32" s="76" t="s">
        <v>119</v>
      </c>
      <c r="B32" s="87" t="s">
        <v>190</v>
      </c>
      <c r="C32" s="42"/>
      <c r="D32" s="42"/>
      <c r="E32" s="42">
        <v>7.55</v>
      </c>
      <c r="F32" s="46" t="s">
        <v>188</v>
      </c>
      <c r="G32" s="116" t="s">
        <v>189</v>
      </c>
      <c r="H32" s="141"/>
    </row>
    <row r="33" spans="1:8" s="2" customFormat="1" ht="48">
      <c r="A33" s="76" t="s">
        <v>86</v>
      </c>
      <c r="B33" s="87" t="s">
        <v>191</v>
      </c>
      <c r="C33" s="42"/>
      <c r="D33" s="42"/>
      <c r="E33" s="42">
        <v>7.7</v>
      </c>
      <c r="F33" s="46" t="s">
        <v>188</v>
      </c>
      <c r="G33" s="116" t="s">
        <v>189</v>
      </c>
      <c r="H33" s="141"/>
    </row>
    <row r="34" spans="1:8" s="2" customFormat="1" ht="51" customHeight="1" thickBot="1">
      <c r="A34" s="77" t="s">
        <v>87</v>
      </c>
      <c r="B34" s="90" t="s">
        <v>192</v>
      </c>
      <c r="C34" s="61"/>
      <c r="D34" s="61"/>
      <c r="E34" s="61">
        <v>6.63</v>
      </c>
      <c r="F34" s="60" t="s">
        <v>188</v>
      </c>
      <c r="G34" s="129" t="s">
        <v>189</v>
      </c>
      <c r="H34" s="142"/>
    </row>
    <row r="35" spans="1:8" s="2" customFormat="1" ht="74.25" customHeight="1" thickBot="1">
      <c r="A35" s="62"/>
      <c r="B35" s="63" t="s">
        <v>255</v>
      </c>
      <c r="C35" s="58"/>
      <c r="D35" s="58"/>
      <c r="E35" s="58"/>
      <c r="F35" s="58"/>
      <c r="G35" s="111"/>
      <c r="H35" s="110"/>
    </row>
    <row r="36" spans="1:8" s="2" customFormat="1" ht="42.75" customHeight="1">
      <c r="A36" s="78" t="s">
        <v>88</v>
      </c>
      <c r="B36" s="71" t="s">
        <v>194</v>
      </c>
      <c r="C36" s="55"/>
      <c r="D36" s="55"/>
      <c r="E36" s="55">
        <v>82.1</v>
      </c>
      <c r="F36" s="55" t="s">
        <v>196</v>
      </c>
      <c r="G36" s="57" t="s">
        <v>193</v>
      </c>
      <c r="H36" s="140"/>
    </row>
    <row r="37" spans="1:8" s="2" customFormat="1" ht="29.25" customHeight="1">
      <c r="A37" s="76" t="s">
        <v>120</v>
      </c>
      <c r="B37" s="54" t="s">
        <v>195</v>
      </c>
      <c r="C37" s="13"/>
      <c r="D37" s="13"/>
      <c r="E37" s="13">
        <v>35.7</v>
      </c>
      <c r="F37" s="13" t="s">
        <v>197</v>
      </c>
      <c r="G37" s="53" t="s">
        <v>193</v>
      </c>
      <c r="H37" s="141"/>
    </row>
    <row r="38" spans="1:8" s="2" customFormat="1" ht="37.5" customHeight="1">
      <c r="A38" s="76" t="s">
        <v>121</v>
      </c>
      <c r="B38" s="54" t="s">
        <v>198</v>
      </c>
      <c r="C38" s="13"/>
      <c r="D38" s="13"/>
      <c r="E38" s="13">
        <v>200</v>
      </c>
      <c r="F38" s="13" t="s">
        <v>199</v>
      </c>
      <c r="G38" s="53" t="s">
        <v>200</v>
      </c>
      <c r="H38" s="141"/>
    </row>
    <row r="39" spans="1:8" s="2" customFormat="1" ht="40.5" customHeight="1">
      <c r="A39" s="76" t="s">
        <v>122</v>
      </c>
      <c r="B39" s="54" t="s">
        <v>362</v>
      </c>
      <c r="C39" s="42"/>
      <c r="D39" s="42"/>
      <c r="E39" s="42" t="s">
        <v>411</v>
      </c>
      <c r="F39" s="13" t="s">
        <v>101</v>
      </c>
      <c r="G39" s="53" t="s">
        <v>201</v>
      </c>
      <c r="H39" s="137"/>
    </row>
    <row r="40" spans="1:8" s="2" customFormat="1" ht="49.5" customHeight="1">
      <c r="A40" s="76" t="s">
        <v>89</v>
      </c>
      <c r="B40" s="54" t="s">
        <v>202</v>
      </c>
      <c r="C40" s="42"/>
      <c r="D40" s="42"/>
      <c r="E40" s="42">
        <v>0</v>
      </c>
      <c r="F40" s="46" t="s">
        <v>205</v>
      </c>
      <c r="G40" s="53" t="s">
        <v>203</v>
      </c>
      <c r="H40" s="137"/>
    </row>
    <row r="41" spans="1:8" s="2" customFormat="1" ht="81" customHeight="1">
      <c r="A41" s="76" t="s">
        <v>95</v>
      </c>
      <c r="B41" s="54" t="s">
        <v>206</v>
      </c>
      <c r="C41" s="42"/>
      <c r="D41" s="42"/>
      <c r="E41" s="42">
        <v>2</v>
      </c>
      <c r="F41" s="13" t="s">
        <v>364</v>
      </c>
      <c r="G41" s="53" t="s">
        <v>203</v>
      </c>
      <c r="H41" s="137"/>
    </row>
    <row r="42" spans="1:8" s="2" customFormat="1" ht="76.5" customHeight="1">
      <c r="A42" s="76" t="s">
        <v>96</v>
      </c>
      <c r="B42" s="54" t="s">
        <v>204</v>
      </c>
      <c r="C42" s="42"/>
      <c r="D42" s="42"/>
      <c r="E42" s="42">
        <v>25</v>
      </c>
      <c r="F42" s="46" t="s">
        <v>363</v>
      </c>
      <c r="G42" s="53" t="s">
        <v>203</v>
      </c>
      <c r="H42" s="141"/>
    </row>
    <row r="43" spans="1:8" s="2" customFormat="1" ht="48.75" customHeight="1">
      <c r="A43" s="76" t="s">
        <v>97</v>
      </c>
      <c r="B43" s="54" t="s">
        <v>390</v>
      </c>
      <c r="C43" s="42"/>
      <c r="D43" s="42"/>
      <c r="E43" s="42" t="s">
        <v>409</v>
      </c>
      <c r="F43" s="13" t="s">
        <v>207</v>
      </c>
      <c r="G43" s="53" t="s">
        <v>365</v>
      </c>
      <c r="H43" s="141"/>
    </row>
    <row r="44" spans="1:8" s="2" customFormat="1" ht="48.75" customHeight="1">
      <c r="A44" s="76" t="s">
        <v>98</v>
      </c>
      <c r="B44" s="72" t="s">
        <v>407</v>
      </c>
      <c r="C44" s="42"/>
      <c r="D44" s="42"/>
      <c r="E44" s="42">
        <v>0</v>
      </c>
      <c r="F44" s="46" t="s">
        <v>208</v>
      </c>
      <c r="G44" s="116" t="s">
        <v>209</v>
      </c>
      <c r="H44" s="141"/>
    </row>
    <row r="45" spans="1:8" s="2" customFormat="1" ht="48.75" customHeight="1">
      <c r="A45" s="76" t="s">
        <v>99</v>
      </c>
      <c r="B45" s="72" t="s">
        <v>405</v>
      </c>
      <c r="C45" s="42"/>
      <c r="D45" s="42"/>
      <c r="E45" s="42">
        <v>0</v>
      </c>
      <c r="F45" s="46" t="s">
        <v>406</v>
      </c>
      <c r="G45" s="116"/>
      <c r="H45" s="141"/>
    </row>
    <row r="46" spans="1:8" s="2" customFormat="1" ht="36" customHeight="1">
      <c r="A46" s="76" t="s">
        <v>102</v>
      </c>
      <c r="B46" s="72" t="s">
        <v>210</v>
      </c>
      <c r="C46" s="42"/>
      <c r="D46" s="42"/>
      <c r="E46" s="42">
        <v>12</v>
      </c>
      <c r="F46" s="46" t="s">
        <v>137</v>
      </c>
      <c r="G46" s="116" t="s">
        <v>211</v>
      </c>
      <c r="H46" s="141"/>
    </row>
    <row r="47" spans="1:8" s="2" customFormat="1" ht="66.75" customHeight="1">
      <c r="A47" s="76" t="s">
        <v>100</v>
      </c>
      <c r="B47" s="72" t="s">
        <v>212</v>
      </c>
      <c r="C47" s="42"/>
      <c r="D47" s="42"/>
      <c r="E47" s="42">
        <v>61.3</v>
      </c>
      <c r="F47" s="46" t="s">
        <v>213</v>
      </c>
      <c r="G47" s="116" t="s">
        <v>366</v>
      </c>
      <c r="H47" s="141"/>
    </row>
    <row r="48" spans="1:8" s="2" customFormat="1" ht="48.75" customHeight="1">
      <c r="A48" s="76" t="s">
        <v>103</v>
      </c>
      <c r="B48" s="54" t="s">
        <v>216</v>
      </c>
      <c r="C48" s="13"/>
      <c r="D48" s="13"/>
      <c r="E48" s="13">
        <v>22</v>
      </c>
      <c r="F48" s="13" t="s">
        <v>214</v>
      </c>
      <c r="G48" s="53" t="s">
        <v>367</v>
      </c>
      <c r="H48" s="141"/>
    </row>
    <row r="49" spans="1:8" s="2" customFormat="1" ht="61.5" customHeight="1">
      <c r="A49" s="76" t="s">
        <v>108</v>
      </c>
      <c r="B49" s="72" t="s">
        <v>217</v>
      </c>
      <c r="C49" s="13"/>
      <c r="D49" s="13"/>
      <c r="E49" s="13">
        <v>6</v>
      </c>
      <c r="F49" s="13" t="s">
        <v>368</v>
      </c>
      <c r="G49" s="53" t="s">
        <v>367</v>
      </c>
      <c r="H49" s="141"/>
    </row>
    <row r="50" spans="1:8" s="2" customFormat="1" ht="54" customHeight="1">
      <c r="A50" s="76" t="s">
        <v>104</v>
      </c>
      <c r="B50" s="54" t="s">
        <v>215</v>
      </c>
      <c r="C50" s="13"/>
      <c r="D50" s="13"/>
      <c r="E50" s="13">
        <v>30</v>
      </c>
      <c r="F50" s="13" t="s">
        <v>219</v>
      </c>
      <c r="G50" s="53" t="s">
        <v>218</v>
      </c>
      <c r="H50" s="141"/>
    </row>
    <row r="51" spans="1:8" s="2" customFormat="1" ht="39" customHeight="1">
      <c r="A51" s="76" t="s">
        <v>105</v>
      </c>
      <c r="B51" s="54" t="s">
        <v>244</v>
      </c>
      <c r="C51" s="13"/>
      <c r="D51" s="13"/>
      <c r="E51" s="13">
        <v>71.4</v>
      </c>
      <c r="F51" s="13" t="s">
        <v>138</v>
      </c>
      <c r="G51" s="53" t="s">
        <v>369</v>
      </c>
      <c r="H51" s="141"/>
    </row>
    <row r="52" spans="1:8" s="2" customFormat="1" ht="49.5" customHeight="1">
      <c r="A52" s="76" t="s">
        <v>114</v>
      </c>
      <c r="B52" s="54" t="s">
        <v>245</v>
      </c>
      <c r="C52" s="13"/>
      <c r="D52" s="13"/>
      <c r="E52" s="13">
        <v>45</v>
      </c>
      <c r="F52" s="13" t="s">
        <v>221</v>
      </c>
      <c r="G52" s="53" t="s">
        <v>220</v>
      </c>
      <c r="H52" s="141"/>
    </row>
    <row r="53" spans="1:8" s="2" customFormat="1" ht="52.5" customHeight="1">
      <c r="A53" s="76" t="s">
        <v>123</v>
      </c>
      <c r="B53" s="54" t="s">
        <v>222</v>
      </c>
      <c r="C53" s="13"/>
      <c r="D53" s="13"/>
      <c r="E53" s="13"/>
      <c r="F53" s="46" t="s">
        <v>224</v>
      </c>
      <c r="G53" s="53" t="s">
        <v>223</v>
      </c>
      <c r="H53" s="141"/>
    </row>
    <row r="54" spans="1:8" s="2" customFormat="1" ht="53.25" customHeight="1">
      <c r="A54" s="76" t="s">
        <v>109</v>
      </c>
      <c r="B54" s="72" t="s">
        <v>225</v>
      </c>
      <c r="C54" s="13"/>
      <c r="D54" s="13"/>
      <c r="E54" s="13"/>
      <c r="F54" s="46" t="s">
        <v>226</v>
      </c>
      <c r="G54" s="53" t="s">
        <v>227</v>
      </c>
      <c r="H54" s="141"/>
    </row>
    <row r="55" spans="1:8" s="2" customFormat="1" ht="95.25" customHeight="1" thickBot="1">
      <c r="A55" s="76" t="s">
        <v>110</v>
      </c>
      <c r="B55" s="72" t="s">
        <v>228</v>
      </c>
      <c r="C55" s="13"/>
      <c r="D55" s="13"/>
      <c r="E55" s="13">
        <v>185</v>
      </c>
      <c r="F55" s="46" t="s">
        <v>229</v>
      </c>
      <c r="G55" s="53" t="s">
        <v>230</v>
      </c>
      <c r="H55" s="142"/>
    </row>
    <row r="56" spans="1:10" s="2" customFormat="1" ht="17.25" customHeight="1" thickBot="1">
      <c r="A56" s="77" t="s">
        <v>139</v>
      </c>
      <c r="B56" s="73" t="s">
        <v>370</v>
      </c>
      <c r="C56" s="47"/>
      <c r="D56" s="47"/>
      <c r="E56" s="47">
        <v>30</v>
      </c>
      <c r="F56" s="60" t="s">
        <v>391</v>
      </c>
      <c r="G56" s="53" t="s">
        <v>392</v>
      </c>
      <c r="H56" s="110"/>
      <c r="I56" s="109"/>
      <c r="J56" s="109"/>
    </row>
    <row r="57" spans="1:10" s="2" customFormat="1" ht="78" customHeight="1" thickBot="1">
      <c r="A57" s="77" t="s">
        <v>130</v>
      </c>
      <c r="B57" s="73" t="s">
        <v>306</v>
      </c>
      <c r="C57" s="47"/>
      <c r="D57" s="47"/>
      <c r="E57" s="47">
        <v>200</v>
      </c>
      <c r="F57" s="46" t="s">
        <v>371</v>
      </c>
      <c r="G57" s="57" t="s">
        <v>307</v>
      </c>
      <c r="H57" s="143"/>
      <c r="I57" s="109"/>
      <c r="J57" s="109"/>
    </row>
    <row r="58" spans="1:8" s="2" customFormat="1" ht="67.5" customHeight="1" thickBot="1">
      <c r="A58" s="62"/>
      <c r="B58" s="64" t="s">
        <v>254</v>
      </c>
      <c r="C58" s="58"/>
      <c r="D58" s="58"/>
      <c r="E58" s="58"/>
      <c r="F58" s="108"/>
      <c r="G58" s="111"/>
      <c r="H58" s="110"/>
    </row>
    <row r="59" spans="1:8" s="2" customFormat="1" ht="75.75" customHeight="1">
      <c r="A59" s="78" t="s">
        <v>115</v>
      </c>
      <c r="B59" s="85" t="s">
        <v>247</v>
      </c>
      <c r="C59" s="55"/>
      <c r="D59" s="55"/>
      <c r="E59" s="55">
        <v>44</v>
      </c>
      <c r="F59" s="55" t="s">
        <v>241</v>
      </c>
      <c r="G59" s="57" t="s">
        <v>242</v>
      </c>
      <c r="H59" s="140"/>
    </row>
    <row r="60" spans="1:8" s="2" customFormat="1" ht="54.75" customHeight="1">
      <c r="A60" s="76" t="s">
        <v>116</v>
      </c>
      <c r="B60" s="87" t="s">
        <v>248</v>
      </c>
      <c r="C60" s="13"/>
      <c r="D60" s="13"/>
      <c r="E60" s="13">
        <v>54</v>
      </c>
      <c r="F60" s="13" t="s">
        <v>243</v>
      </c>
      <c r="G60" s="53"/>
      <c r="H60" s="118"/>
    </row>
    <row r="61" spans="1:8" s="2" customFormat="1" ht="38.25" customHeight="1">
      <c r="A61" s="76" t="s">
        <v>117</v>
      </c>
      <c r="B61" s="86" t="s">
        <v>249</v>
      </c>
      <c r="C61" s="13"/>
      <c r="D61" s="13"/>
      <c r="E61" s="13">
        <v>0</v>
      </c>
      <c r="F61" s="13" t="s">
        <v>250</v>
      </c>
      <c r="G61" s="53" t="s">
        <v>251</v>
      </c>
      <c r="H61" s="118"/>
    </row>
    <row r="62" spans="1:8" s="2" customFormat="1" ht="87.75" customHeight="1">
      <c r="A62" s="76" t="s">
        <v>124</v>
      </c>
      <c r="B62" s="87" t="s">
        <v>253</v>
      </c>
      <c r="C62" s="13"/>
      <c r="D62" s="13"/>
      <c r="E62" s="13">
        <v>100</v>
      </c>
      <c r="F62" s="13" t="s">
        <v>113</v>
      </c>
      <c r="G62" s="53" t="s">
        <v>252</v>
      </c>
      <c r="H62" s="118"/>
    </row>
    <row r="63" spans="1:8" s="2" customFormat="1" ht="48" customHeight="1">
      <c r="A63" s="76" t="s">
        <v>125</v>
      </c>
      <c r="B63" s="87" t="s">
        <v>373</v>
      </c>
      <c r="C63" s="13"/>
      <c r="D63" s="13"/>
      <c r="E63" s="13">
        <v>10</v>
      </c>
      <c r="F63" s="13" t="s">
        <v>374</v>
      </c>
      <c r="G63" s="53" t="s">
        <v>375</v>
      </c>
      <c r="H63" s="118"/>
    </row>
    <row r="64" spans="1:8" s="2" customFormat="1" ht="60" customHeight="1">
      <c r="A64" s="76" t="s">
        <v>126</v>
      </c>
      <c r="B64" s="87" t="s">
        <v>372</v>
      </c>
      <c r="C64" s="13"/>
      <c r="D64" s="13"/>
      <c r="E64" s="13"/>
      <c r="F64" s="13" t="s">
        <v>376</v>
      </c>
      <c r="G64" s="53"/>
      <c r="H64" s="118"/>
    </row>
    <row r="65" spans="1:8" s="2" customFormat="1" ht="70.5" customHeight="1">
      <c r="A65" s="76" t="s">
        <v>127</v>
      </c>
      <c r="B65" s="86" t="s">
        <v>256</v>
      </c>
      <c r="C65" s="13"/>
      <c r="D65" s="13"/>
      <c r="E65" s="13">
        <v>35.4</v>
      </c>
      <c r="F65" s="13" t="s">
        <v>257</v>
      </c>
      <c r="G65" s="57" t="s">
        <v>242</v>
      </c>
      <c r="H65" s="141"/>
    </row>
    <row r="66" spans="1:8" s="2" customFormat="1" ht="26.25" customHeight="1">
      <c r="A66" s="76" t="s">
        <v>231</v>
      </c>
      <c r="B66" s="86" t="s">
        <v>258</v>
      </c>
      <c r="C66" s="13"/>
      <c r="D66" s="13"/>
      <c r="E66" s="13">
        <v>0</v>
      </c>
      <c r="F66" s="13" t="s">
        <v>92</v>
      </c>
      <c r="G66" s="53"/>
      <c r="H66" s="118"/>
    </row>
    <row r="67" spans="1:8" s="2" customFormat="1" ht="25.5" customHeight="1">
      <c r="A67" s="76" t="s">
        <v>128</v>
      </c>
      <c r="B67" s="86" t="s">
        <v>259</v>
      </c>
      <c r="C67" s="13"/>
      <c r="D67" s="13"/>
      <c r="E67" s="13">
        <v>0</v>
      </c>
      <c r="F67" s="13" t="s">
        <v>93</v>
      </c>
      <c r="G67" s="53"/>
      <c r="H67" s="141"/>
    </row>
    <row r="68" spans="1:8" s="2" customFormat="1" ht="34.5" customHeight="1">
      <c r="A68" s="76" t="s">
        <v>136</v>
      </c>
      <c r="B68" s="86" t="s">
        <v>260</v>
      </c>
      <c r="C68" s="13"/>
      <c r="D68" s="13"/>
      <c r="E68" s="13">
        <v>0</v>
      </c>
      <c r="F68" s="13" t="s">
        <v>261</v>
      </c>
      <c r="G68" s="53"/>
      <c r="H68" s="118"/>
    </row>
    <row r="69" spans="1:8" s="2" customFormat="1" ht="27" customHeight="1">
      <c r="A69" s="76" t="s">
        <v>141</v>
      </c>
      <c r="B69" s="86" t="s">
        <v>262</v>
      </c>
      <c r="C69" s="13"/>
      <c r="D69" s="13"/>
      <c r="E69" s="13">
        <v>0</v>
      </c>
      <c r="F69" s="13" t="s">
        <v>94</v>
      </c>
      <c r="G69" s="53"/>
      <c r="H69" s="141"/>
    </row>
    <row r="70" spans="1:8" s="2" customFormat="1" ht="23.25" customHeight="1">
      <c r="A70" s="76" t="s">
        <v>142</v>
      </c>
      <c r="B70" s="86" t="s">
        <v>263</v>
      </c>
      <c r="C70" s="13"/>
      <c r="D70" s="13"/>
      <c r="E70" s="13" t="s">
        <v>412</v>
      </c>
      <c r="F70" s="13" t="s">
        <v>265</v>
      </c>
      <c r="G70" s="53"/>
      <c r="H70" s="141"/>
    </row>
    <row r="71" spans="1:8" s="48" customFormat="1" ht="27" customHeight="1">
      <c r="A71" s="76" t="s">
        <v>143</v>
      </c>
      <c r="B71" s="86" t="s">
        <v>264</v>
      </c>
      <c r="C71" s="13"/>
      <c r="D71" s="13"/>
      <c r="E71" s="13">
        <v>72</v>
      </c>
      <c r="F71" s="13" t="s">
        <v>377</v>
      </c>
      <c r="G71" s="53"/>
      <c r="H71" s="141"/>
    </row>
    <row r="72" spans="1:8" s="2" customFormat="1" ht="27.75" customHeight="1">
      <c r="A72" s="76" t="s">
        <v>144</v>
      </c>
      <c r="B72" s="86" t="s">
        <v>378</v>
      </c>
      <c r="C72" s="13"/>
      <c r="D72" s="13"/>
      <c r="E72" s="13">
        <v>20</v>
      </c>
      <c r="F72" s="107" t="s">
        <v>379</v>
      </c>
      <c r="G72" s="53"/>
      <c r="H72" s="141"/>
    </row>
    <row r="73" spans="1:8" s="2" customFormat="1" ht="63.75" customHeight="1">
      <c r="A73" s="76" t="s">
        <v>145</v>
      </c>
      <c r="B73" s="86" t="s">
        <v>273</v>
      </c>
      <c r="C73" s="13"/>
      <c r="D73" s="13"/>
      <c r="E73" s="13">
        <v>151</v>
      </c>
      <c r="F73" s="13" t="s">
        <v>266</v>
      </c>
      <c r="G73" s="53" t="s">
        <v>268</v>
      </c>
      <c r="H73" s="141"/>
    </row>
    <row r="74" spans="1:8" s="2" customFormat="1" ht="68.25" customHeight="1">
      <c r="A74" s="76" t="s">
        <v>146</v>
      </c>
      <c r="B74" s="86" t="s">
        <v>272</v>
      </c>
      <c r="C74" s="13"/>
      <c r="D74" s="13"/>
      <c r="E74" s="13">
        <v>70</v>
      </c>
      <c r="F74" s="13" t="s">
        <v>267</v>
      </c>
      <c r="G74" s="53" t="s">
        <v>269</v>
      </c>
      <c r="H74" s="118"/>
    </row>
    <row r="75" spans="1:8" s="2" customFormat="1" ht="65.25" customHeight="1">
      <c r="A75" s="76" t="s">
        <v>147</v>
      </c>
      <c r="B75" s="86" t="s">
        <v>271</v>
      </c>
      <c r="C75" s="13"/>
      <c r="D75" s="13"/>
      <c r="E75" s="13" t="s">
        <v>416</v>
      </c>
      <c r="F75" s="13" t="s">
        <v>270</v>
      </c>
      <c r="G75" s="53" t="s">
        <v>269</v>
      </c>
      <c r="H75" s="118"/>
    </row>
    <row r="76" spans="1:8" s="2" customFormat="1" ht="59.25" customHeight="1">
      <c r="A76" s="76" t="s">
        <v>148</v>
      </c>
      <c r="B76" s="88" t="s">
        <v>274</v>
      </c>
      <c r="C76" s="44"/>
      <c r="D76" s="44"/>
      <c r="E76" s="44">
        <v>180</v>
      </c>
      <c r="F76" s="100" t="s">
        <v>341</v>
      </c>
      <c r="G76" s="130" t="s">
        <v>275</v>
      </c>
      <c r="H76" s="144"/>
    </row>
    <row r="77" spans="1:8" s="2" customFormat="1" ht="39.75" customHeight="1">
      <c r="A77" s="80">
        <v>65</v>
      </c>
      <c r="B77" s="86" t="s">
        <v>276</v>
      </c>
      <c r="C77" s="13"/>
      <c r="D77" s="13"/>
      <c r="E77" s="13">
        <v>0</v>
      </c>
      <c r="F77" s="13" t="s">
        <v>277</v>
      </c>
      <c r="G77" s="53"/>
      <c r="H77" s="118"/>
    </row>
    <row r="78" spans="1:8" s="2" customFormat="1" ht="36" customHeight="1">
      <c r="A78" s="76" t="s">
        <v>149</v>
      </c>
      <c r="B78" s="86" t="s">
        <v>345</v>
      </c>
      <c r="C78" s="17"/>
      <c r="D78" s="17"/>
      <c r="E78" s="17">
        <v>0</v>
      </c>
      <c r="F78" s="13" t="s">
        <v>393</v>
      </c>
      <c r="G78" s="53" t="s">
        <v>278</v>
      </c>
      <c r="H78" s="118"/>
    </row>
    <row r="79" spans="1:8" s="2" customFormat="1" ht="41.25" customHeight="1">
      <c r="A79" s="76" t="s">
        <v>305</v>
      </c>
      <c r="B79" s="89" t="s">
        <v>279</v>
      </c>
      <c r="C79" s="47"/>
      <c r="D79" s="47"/>
      <c r="E79" s="47">
        <v>55</v>
      </c>
      <c r="F79" s="13" t="s">
        <v>280</v>
      </c>
      <c r="G79" s="53" t="s">
        <v>269</v>
      </c>
      <c r="H79" s="119"/>
    </row>
    <row r="80" spans="1:8" s="2" customFormat="1" ht="27.75" customHeight="1">
      <c r="A80" s="77" t="s">
        <v>380</v>
      </c>
      <c r="B80" s="89" t="s">
        <v>282</v>
      </c>
      <c r="C80" s="47"/>
      <c r="D80" s="47"/>
      <c r="E80" s="47">
        <v>25</v>
      </c>
      <c r="F80" s="47" t="s">
        <v>140</v>
      </c>
      <c r="G80" s="126" t="s">
        <v>281</v>
      </c>
      <c r="H80" s="119"/>
    </row>
    <row r="81" spans="1:8" s="2" customFormat="1" ht="42" customHeight="1">
      <c r="A81" s="77" t="s">
        <v>232</v>
      </c>
      <c r="B81" s="89" t="s">
        <v>283</v>
      </c>
      <c r="C81" s="47"/>
      <c r="D81" s="47"/>
      <c r="E81" s="47">
        <v>40</v>
      </c>
      <c r="F81" s="47" t="s">
        <v>285</v>
      </c>
      <c r="G81" s="126" t="s">
        <v>284</v>
      </c>
      <c r="H81" s="119"/>
    </row>
    <row r="82" spans="1:8" s="2" customFormat="1" ht="51" customHeight="1">
      <c r="A82" s="77" t="s">
        <v>233</v>
      </c>
      <c r="B82" s="89" t="s">
        <v>286</v>
      </c>
      <c r="C82" s="47"/>
      <c r="D82" s="47"/>
      <c r="E82" s="47">
        <v>60</v>
      </c>
      <c r="F82" s="47" t="s">
        <v>287</v>
      </c>
      <c r="G82" s="126" t="s">
        <v>288</v>
      </c>
      <c r="H82" s="119"/>
    </row>
    <row r="83" spans="1:8" ht="40.5" customHeight="1">
      <c r="A83" s="77" t="s">
        <v>234</v>
      </c>
      <c r="B83" s="89" t="s">
        <v>289</v>
      </c>
      <c r="C83" s="47"/>
      <c r="D83" s="47"/>
      <c r="E83" s="47">
        <v>0</v>
      </c>
      <c r="F83" s="47" t="s">
        <v>290</v>
      </c>
      <c r="G83" s="126"/>
      <c r="H83" s="119"/>
    </row>
    <row r="84" spans="1:8" s="2" customFormat="1" ht="24.75" customHeight="1">
      <c r="A84" s="77" t="s">
        <v>235</v>
      </c>
      <c r="B84" s="89" t="s">
        <v>291</v>
      </c>
      <c r="C84" s="47"/>
      <c r="D84" s="47"/>
      <c r="E84" s="47">
        <v>100</v>
      </c>
      <c r="F84" s="47" t="s">
        <v>292</v>
      </c>
      <c r="G84" s="126" t="s">
        <v>293</v>
      </c>
      <c r="H84" s="119"/>
    </row>
    <row r="85" spans="1:8" s="2" customFormat="1" ht="48" customHeight="1">
      <c r="A85" s="77" t="s">
        <v>236</v>
      </c>
      <c r="B85" s="89" t="s">
        <v>294</v>
      </c>
      <c r="C85" s="12"/>
      <c r="D85" s="12"/>
      <c r="E85" s="12">
        <v>0</v>
      </c>
      <c r="F85" s="47" t="s">
        <v>295</v>
      </c>
      <c r="G85" s="126" t="s">
        <v>301</v>
      </c>
      <c r="H85" s="119"/>
    </row>
    <row r="86" spans="1:8" s="2" customFormat="1" ht="51" customHeight="1">
      <c r="A86" s="77" t="s">
        <v>237</v>
      </c>
      <c r="B86" s="89" t="s">
        <v>296</v>
      </c>
      <c r="C86" s="12"/>
      <c r="D86" s="12"/>
      <c r="E86" s="12">
        <v>30</v>
      </c>
      <c r="F86" s="47" t="s">
        <v>129</v>
      </c>
      <c r="G86" s="126" t="s">
        <v>300</v>
      </c>
      <c r="H86" s="119"/>
    </row>
    <row r="87" spans="1:8" s="2" customFormat="1" ht="41.25" customHeight="1">
      <c r="A87" s="77" t="s">
        <v>238</v>
      </c>
      <c r="B87" s="89" t="s">
        <v>297</v>
      </c>
      <c r="C87" s="47"/>
      <c r="D87" s="47"/>
      <c r="E87" s="47"/>
      <c r="F87" s="47" t="s">
        <v>298</v>
      </c>
      <c r="G87" s="126" t="s">
        <v>299</v>
      </c>
      <c r="H87" s="119"/>
    </row>
    <row r="88" spans="1:8" s="2" customFormat="1" ht="80.25" customHeight="1" thickBot="1">
      <c r="A88" s="77" t="s">
        <v>239</v>
      </c>
      <c r="B88" s="90" t="s">
        <v>394</v>
      </c>
      <c r="C88" s="47"/>
      <c r="D88" s="47"/>
      <c r="E88" s="47">
        <v>50</v>
      </c>
      <c r="F88" s="47" t="s">
        <v>381</v>
      </c>
      <c r="G88" s="13" t="s">
        <v>395</v>
      </c>
      <c r="H88" s="156"/>
    </row>
    <row r="89" spans="1:32" s="49" customFormat="1" ht="78.75" customHeight="1" thickBot="1">
      <c r="A89" s="77" t="s">
        <v>240</v>
      </c>
      <c r="B89" s="89" t="s">
        <v>302</v>
      </c>
      <c r="C89" s="12"/>
      <c r="D89" s="12"/>
      <c r="E89" s="12">
        <v>21</v>
      </c>
      <c r="F89" s="47" t="s">
        <v>304</v>
      </c>
      <c r="G89" s="57" t="s">
        <v>303</v>
      </c>
      <c r="H89" s="11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</row>
    <row r="90" spans="1:32" s="50" customFormat="1" ht="53.25" customHeight="1" thickBot="1">
      <c r="A90" s="66"/>
      <c r="B90" s="64" t="s">
        <v>308</v>
      </c>
      <c r="C90" s="58"/>
      <c r="D90" s="58"/>
      <c r="E90" s="58"/>
      <c r="F90" s="58"/>
      <c r="G90" s="111"/>
      <c r="H90" s="11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</row>
    <row r="91" spans="1:32" s="50" customFormat="1" ht="39" customHeight="1">
      <c r="A91" s="104">
        <v>78</v>
      </c>
      <c r="B91" s="91" t="s">
        <v>315</v>
      </c>
      <c r="C91" s="65"/>
      <c r="D91" s="65"/>
      <c r="E91" s="65">
        <v>236.8</v>
      </c>
      <c r="F91" s="65" t="s">
        <v>316</v>
      </c>
      <c r="G91" s="115" t="s">
        <v>311</v>
      </c>
      <c r="H91" s="117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</row>
    <row r="92" spans="1:23" s="50" customFormat="1" ht="39.75" customHeight="1" thickBot="1">
      <c r="A92" s="81">
        <v>79</v>
      </c>
      <c r="B92" s="92" t="s">
        <v>317</v>
      </c>
      <c r="C92" s="46"/>
      <c r="D92" s="46"/>
      <c r="E92" s="46">
        <v>225.1</v>
      </c>
      <c r="F92" s="46" t="s">
        <v>318</v>
      </c>
      <c r="G92" s="116" t="s">
        <v>312</v>
      </c>
      <c r="H92" s="11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99"/>
      <c r="W92" s="99"/>
    </row>
    <row r="93" spans="1:23" s="50" customFormat="1" ht="51" customHeight="1" thickBot="1">
      <c r="A93" s="81">
        <v>80</v>
      </c>
      <c r="B93" s="92" t="s">
        <v>319</v>
      </c>
      <c r="C93" s="46"/>
      <c r="D93" s="46"/>
      <c r="E93" s="46">
        <v>-1.6</v>
      </c>
      <c r="F93" s="46" t="s">
        <v>309</v>
      </c>
      <c r="G93" s="116" t="s">
        <v>313</v>
      </c>
      <c r="H93" s="11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99"/>
      <c r="W93" s="99"/>
    </row>
    <row r="94" spans="1:23" s="52" customFormat="1" ht="57.75" customHeight="1" thickBot="1">
      <c r="A94" s="81">
        <v>81</v>
      </c>
      <c r="B94" s="92" t="s">
        <v>320</v>
      </c>
      <c r="C94" s="46"/>
      <c r="D94" s="46"/>
      <c r="E94" s="46">
        <v>-1.7</v>
      </c>
      <c r="F94" s="46" t="s">
        <v>310</v>
      </c>
      <c r="G94" s="116" t="s">
        <v>314</v>
      </c>
      <c r="H94" s="12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14"/>
      <c r="W94" s="114"/>
    </row>
    <row r="95" spans="1:21" ht="69" customHeight="1">
      <c r="A95" s="81">
        <v>82</v>
      </c>
      <c r="B95" s="93" t="s">
        <v>321</v>
      </c>
      <c r="C95" s="44"/>
      <c r="D95" s="44"/>
      <c r="E95" s="44">
        <v>885</v>
      </c>
      <c r="F95" s="44" t="s">
        <v>322</v>
      </c>
      <c r="G95" s="116" t="s">
        <v>312</v>
      </c>
      <c r="H95" s="14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53.25" customHeight="1">
      <c r="A96" s="80">
        <v>83</v>
      </c>
      <c r="B96" s="94" t="s">
        <v>323</v>
      </c>
      <c r="C96" s="51"/>
      <c r="D96" s="51"/>
      <c r="E96" s="51">
        <v>0</v>
      </c>
      <c r="F96" s="51" t="s">
        <v>324</v>
      </c>
      <c r="G96" s="131" t="s">
        <v>312</v>
      </c>
      <c r="H96" s="14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69.75" customHeight="1">
      <c r="A97" s="82">
        <v>84</v>
      </c>
      <c r="B97" s="93" t="s">
        <v>325</v>
      </c>
      <c r="C97" s="44"/>
      <c r="D97" s="44"/>
      <c r="E97" s="44">
        <v>200</v>
      </c>
      <c r="F97" s="44" t="s">
        <v>326</v>
      </c>
      <c r="G97" s="132" t="s">
        <v>327</v>
      </c>
      <c r="H97" s="14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52" customFormat="1" ht="25.5">
      <c r="A98" s="80">
        <v>85</v>
      </c>
      <c r="B98" s="94" t="s">
        <v>328</v>
      </c>
      <c r="C98" s="51"/>
      <c r="D98" s="51"/>
      <c r="E98" s="51">
        <v>23</v>
      </c>
      <c r="F98" s="51" t="s">
        <v>330</v>
      </c>
      <c r="G98" s="116" t="s">
        <v>329</v>
      </c>
      <c r="H98" s="14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44.25" customHeight="1">
      <c r="A99" s="82">
        <v>86</v>
      </c>
      <c r="B99" s="93" t="s">
        <v>331</v>
      </c>
      <c r="C99" s="44"/>
      <c r="D99" s="44"/>
      <c r="E99" s="44" t="s">
        <v>413</v>
      </c>
      <c r="F99" s="44" t="s">
        <v>334</v>
      </c>
      <c r="G99" s="116" t="s">
        <v>329</v>
      </c>
      <c r="H99" s="14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51" customHeight="1" thickBot="1">
      <c r="A100" s="83">
        <v>87</v>
      </c>
      <c r="B100" s="94" t="s">
        <v>332</v>
      </c>
      <c r="C100" s="51"/>
      <c r="D100" s="51"/>
      <c r="E100" s="51">
        <v>8.3</v>
      </c>
      <c r="F100" s="51" t="s">
        <v>334</v>
      </c>
      <c r="G100" s="129" t="s">
        <v>329</v>
      </c>
      <c r="H100" s="14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74.25" customHeight="1" thickBot="1">
      <c r="A101" s="43">
        <v>88</v>
      </c>
      <c r="B101" s="93" t="s">
        <v>333</v>
      </c>
      <c r="C101" s="44"/>
      <c r="D101" s="44"/>
      <c r="E101" s="44">
        <v>30</v>
      </c>
      <c r="F101" s="44" t="s">
        <v>335</v>
      </c>
      <c r="G101" s="116" t="s">
        <v>1</v>
      </c>
      <c r="H101" s="14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57" customHeight="1" thickBot="1">
      <c r="A102" s="43">
        <v>89</v>
      </c>
      <c r="B102" s="93" t="s">
        <v>338</v>
      </c>
      <c r="C102" s="44"/>
      <c r="D102" s="44"/>
      <c r="E102" s="44">
        <v>30</v>
      </c>
      <c r="F102" s="44" t="s">
        <v>337</v>
      </c>
      <c r="G102" s="116" t="s">
        <v>336</v>
      </c>
      <c r="H102" s="14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57" customHeight="1" thickBot="1">
      <c r="A103" s="43">
        <v>90</v>
      </c>
      <c r="B103" s="93" t="s">
        <v>340</v>
      </c>
      <c r="C103" s="44"/>
      <c r="D103" s="44"/>
      <c r="E103" s="44">
        <v>21</v>
      </c>
      <c r="F103" s="44" t="s">
        <v>334</v>
      </c>
      <c r="G103" s="116" t="s">
        <v>339</v>
      </c>
      <c r="H103" s="14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63" customHeight="1" thickBot="1">
      <c r="A104" s="101">
        <v>91</v>
      </c>
      <c r="B104" s="102" t="s">
        <v>343</v>
      </c>
      <c r="C104" s="103"/>
      <c r="D104" s="103"/>
      <c r="E104" s="103" t="s">
        <v>412</v>
      </c>
      <c r="F104" s="65" t="s">
        <v>2</v>
      </c>
      <c r="G104" s="133" t="s">
        <v>342</v>
      </c>
      <c r="H104" s="14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32.25" thickBot="1">
      <c r="A105" s="69"/>
      <c r="B105" s="64" t="s">
        <v>246</v>
      </c>
      <c r="C105" s="70"/>
      <c r="D105" s="70"/>
      <c r="E105" s="70"/>
      <c r="F105" s="70"/>
      <c r="G105" s="134"/>
      <c r="H105" s="14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76.5">
      <c r="A106" s="84">
        <v>92</v>
      </c>
      <c r="B106" s="105" t="s">
        <v>346</v>
      </c>
      <c r="C106" s="68"/>
      <c r="D106" s="68"/>
      <c r="E106" s="68">
        <v>0</v>
      </c>
      <c r="F106" s="68" t="s">
        <v>344</v>
      </c>
      <c r="G106" s="135" t="s">
        <v>396</v>
      </c>
      <c r="H106" s="145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39.75" customHeight="1">
      <c r="A107" s="80">
        <v>93</v>
      </c>
      <c r="B107" s="88" t="s">
        <v>347</v>
      </c>
      <c r="C107" s="44"/>
      <c r="D107" s="44"/>
      <c r="E107" s="44">
        <v>0</v>
      </c>
      <c r="F107" s="44" t="s">
        <v>348</v>
      </c>
      <c r="G107" s="135" t="s">
        <v>349</v>
      </c>
      <c r="H107" s="14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38.25" customHeight="1">
      <c r="A108" s="80">
        <v>94</v>
      </c>
      <c r="B108" s="106" t="s">
        <v>350</v>
      </c>
      <c r="C108" s="44"/>
      <c r="D108" s="44"/>
      <c r="E108" s="44"/>
      <c r="F108" s="44" t="s">
        <v>352</v>
      </c>
      <c r="G108" s="132" t="s">
        <v>351</v>
      </c>
      <c r="H108" s="14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78.75" customHeight="1">
      <c r="A109" s="80">
        <v>95</v>
      </c>
      <c r="B109" s="88" t="s">
        <v>353</v>
      </c>
      <c r="C109" s="44"/>
      <c r="D109" s="44"/>
      <c r="E109" s="44"/>
      <c r="F109" s="44" t="s">
        <v>354</v>
      </c>
      <c r="G109" s="132" t="s">
        <v>397</v>
      </c>
      <c r="H109" s="14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51.75" thickBot="1">
      <c r="A110" s="43">
        <v>96</v>
      </c>
      <c r="B110" s="88" t="s">
        <v>382</v>
      </c>
      <c r="C110" s="44"/>
      <c r="D110" s="44"/>
      <c r="E110" s="44"/>
      <c r="F110" s="44" t="s">
        <v>398</v>
      </c>
      <c r="G110" s="132" t="s">
        <v>399</v>
      </c>
      <c r="H110" s="14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48.75" thickBot="1">
      <c r="A111" s="43">
        <v>97</v>
      </c>
      <c r="B111" s="86" t="s">
        <v>182</v>
      </c>
      <c r="C111" s="13"/>
      <c r="D111" s="13"/>
      <c r="E111" s="13">
        <v>0</v>
      </c>
      <c r="F111" s="13" t="s">
        <v>177</v>
      </c>
      <c r="G111" s="126" t="s">
        <v>173</v>
      </c>
      <c r="H111" s="15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8" ht="52.5" customHeight="1" thickBot="1">
      <c r="A112" s="43">
        <v>98</v>
      </c>
      <c r="B112" s="88" t="s">
        <v>400</v>
      </c>
      <c r="C112" s="44"/>
      <c r="D112" s="45"/>
      <c r="E112" s="44"/>
      <c r="F112" s="124" t="s">
        <v>401</v>
      </c>
      <c r="G112" s="170" t="s">
        <v>402</v>
      </c>
      <c r="H112" s="151"/>
    </row>
    <row r="113" spans="1:8" ht="39" thickBot="1">
      <c r="A113" s="67">
        <v>99</v>
      </c>
      <c r="B113" s="155" t="s">
        <v>387</v>
      </c>
      <c r="C113" s="68"/>
      <c r="D113" s="125"/>
      <c r="E113" s="68">
        <v>-100</v>
      </c>
      <c r="F113" s="68" t="s">
        <v>403</v>
      </c>
      <c r="G113" s="121"/>
      <c r="H113" s="150"/>
    </row>
    <row r="114" spans="1:8" ht="39" thickBot="1">
      <c r="A114" s="122">
        <v>100</v>
      </c>
      <c r="B114" s="88" t="s">
        <v>0</v>
      </c>
      <c r="C114" s="44"/>
      <c r="D114" s="45"/>
      <c r="E114" s="44">
        <v>0</v>
      </c>
      <c r="F114" s="44" t="s">
        <v>404</v>
      </c>
      <c r="G114" s="136"/>
      <c r="H114" s="151"/>
    </row>
    <row r="115" ht="12.75">
      <c r="A115" s="123"/>
    </row>
    <row r="117" spans="2:6" ht="18.75">
      <c r="B117" s="158" t="s">
        <v>415</v>
      </c>
      <c r="F117" s="159" t="s">
        <v>414</v>
      </c>
    </row>
  </sheetData>
  <sheetProtection/>
  <mergeCells count="6">
    <mergeCell ref="B6:E6"/>
    <mergeCell ref="E1:F1"/>
    <mergeCell ref="E3:F3"/>
    <mergeCell ref="E2:F2"/>
    <mergeCell ref="B2:C2"/>
    <mergeCell ref="E4:F4"/>
  </mergeCells>
  <printOptions/>
  <pageMargins left="0.24" right="0.24" top="0.56" bottom="0.62" header="0.63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25"/>
  <sheetViews>
    <sheetView zoomScale="75" zoomScaleNormal="75" zoomScalePageLayoutView="0" workbookViewId="0" topLeftCell="CV1">
      <selection activeCell="DN8" sqref="DN8"/>
    </sheetView>
  </sheetViews>
  <sheetFormatPr defaultColWidth="6.625" defaultRowHeight="12.75"/>
  <cols>
    <col min="1" max="1" width="3.125" style="10" customWidth="1"/>
    <col min="2" max="2" width="13.625" style="10" customWidth="1"/>
    <col min="3" max="3" width="9.625" style="10" customWidth="1"/>
    <col min="4" max="4" width="5.25390625" style="10" customWidth="1"/>
    <col min="5" max="5" width="6.75390625" style="10" customWidth="1"/>
    <col min="6" max="6" width="8.375" style="10" customWidth="1"/>
    <col min="7" max="7" width="5.875" style="10" customWidth="1"/>
    <col min="8" max="8" width="5.625" style="10" customWidth="1"/>
    <col min="9" max="9" width="7.875" style="10" customWidth="1"/>
    <col min="10" max="10" width="5.625" style="10" customWidth="1"/>
    <col min="11" max="11" width="6.25390625" style="10" customWidth="1"/>
    <col min="12" max="12" width="8.75390625" style="10" customWidth="1"/>
    <col min="13" max="14" width="6.625" style="10" customWidth="1"/>
    <col min="15" max="15" width="8.375" style="10" customWidth="1"/>
    <col min="16" max="16" width="5.625" style="10" customWidth="1"/>
    <col min="17" max="17" width="6.125" style="10" customWidth="1"/>
    <col min="18" max="18" width="7.75390625" style="10" customWidth="1"/>
    <col min="19" max="19" width="5.125" style="10" customWidth="1"/>
    <col min="20" max="20" width="6.00390625" style="10" customWidth="1"/>
    <col min="21" max="21" width="8.375" style="10" customWidth="1"/>
    <col min="22" max="22" width="5.75390625" style="10" customWidth="1"/>
    <col min="23" max="23" width="5.625" style="10" customWidth="1"/>
    <col min="24" max="24" width="9.375" style="10" customWidth="1"/>
    <col min="25" max="26" width="6.625" style="10" customWidth="1"/>
    <col min="27" max="27" width="9.375" style="10" customWidth="1"/>
    <col min="28" max="29" width="6.625" style="10" customWidth="1"/>
    <col min="30" max="30" width="9.375" style="10" customWidth="1"/>
    <col min="31" max="32" width="6.625" style="10" customWidth="1"/>
    <col min="33" max="33" width="9.375" style="10" customWidth="1"/>
    <col min="34" max="35" width="6.625" style="10" customWidth="1"/>
    <col min="36" max="36" width="9.375" style="10" customWidth="1"/>
    <col min="37" max="38" width="6.625" style="10" customWidth="1"/>
    <col min="39" max="39" width="9.375" style="10" customWidth="1"/>
    <col min="40" max="40" width="5.625" style="10" customWidth="1"/>
    <col min="41" max="41" width="6.625" style="10" customWidth="1"/>
    <col min="42" max="42" width="8.75390625" style="10" customWidth="1"/>
    <col min="43" max="43" width="5.875" style="10" customWidth="1"/>
    <col min="44" max="48" width="6.625" style="10" customWidth="1"/>
    <col min="49" max="49" width="9.375" style="10" customWidth="1"/>
    <col min="50" max="50" width="7.00390625" style="10" customWidth="1"/>
    <col min="51" max="51" width="5.875" style="10" customWidth="1"/>
    <col min="52" max="52" width="9.875" style="10" customWidth="1"/>
    <col min="53" max="53" width="5.75390625" style="10" customWidth="1"/>
    <col min="54" max="54" width="5.875" style="10" customWidth="1"/>
    <col min="55" max="55" width="10.125" style="10" customWidth="1"/>
    <col min="56" max="56" width="7.00390625" style="10" customWidth="1"/>
    <col min="57" max="57" width="5.875" style="10" customWidth="1"/>
    <col min="58" max="58" width="8.375" style="10" customWidth="1"/>
    <col min="59" max="59" width="6.00390625" style="10" customWidth="1"/>
    <col min="60" max="60" width="5.875" style="10" customWidth="1"/>
    <col min="61" max="61" width="8.25390625" style="10" customWidth="1"/>
    <col min="62" max="62" width="6.25390625" style="10" customWidth="1"/>
    <col min="63" max="63" width="5.875" style="10" customWidth="1"/>
    <col min="64" max="64" width="6.875" style="10" customWidth="1"/>
    <col min="65" max="65" width="6.625" style="10" customWidth="1"/>
    <col min="66" max="66" width="5.625" style="10" customWidth="1"/>
    <col min="67" max="67" width="5.375" style="10" customWidth="1"/>
    <col min="68" max="68" width="10.375" style="10" customWidth="1"/>
    <col min="69" max="69" width="8.375" style="10" customWidth="1"/>
    <col min="70" max="70" width="8.00390625" style="10" customWidth="1"/>
    <col min="71" max="71" width="9.00390625" style="10" customWidth="1"/>
    <col min="72" max="72" width="5.75390625" style="10" customWidth="1"/>
    <col min="73" max="73" width="5.875" style="10" customWidth="1"/>
    <col min="74" max="74" width="8.375" style="10" customWidth="1"/>
    <col min="75" max="75" width="6.375" style="10" customWidth="1"/>
    <col min="76" max="76" width="5.375" style="10" customWidth="1"/>
    <col min="77" max="77" width="9.375" style="10" customWidth="1"/>
    <col min="78" max="78" width="5.875" style="10" customWidth="1"/>
    <col min="79" max="79" width="6.25390625" style="10" customWidth="1"/>
    <col min="80" max="80" width="9.625" style="10" customWidth="1"/>
    <col min="81" max="81" width="7.00390625" style="10" customWidth="1"/>
    <col min="82" max="82" width="5.75390625" style="10" customWidth="1"/>
    <col min="83" max="83" width="9.375" style="10" customWidth="1"/>
    <col min="84" max="85" width="6.625" style="10" customWidth="1"/>
    <col min="86" max="86" width="11.00390625" style="10" customWidth="1"/>
    <col min="87" max="88" width="6.625" style="10" customWidth="1"/>
    <col min="89" max="89" width="10.00390625" style="10" customWidth="1"/>
    <col min="90" max="91" width="6.625" style="10" customWidth="1"/>
    <col min="92" max="92" width="9.625" style="10" customWidth="1"/>
    <col min="93" max="94" width="6.625" style="10" customWidth="1"/>
    <col min="95" max="95" width="9.875" style="10" customWidth="1"/>
    <col min="96" max="97" width="6.625" style="10" customWidth="1"/>
    <col min="98" max="98" width="9.375" style="10" customWidth="1"/>
    <col min="99" max="100" width="6.625" style="10" customWidth="1"/>
    <col min="101" max="101" width="9.375" style="10" customWidth="1"/>
    <col min="102" max="103" width="6.625" style="10" customWidth="1"/>
    <col min="104" max="104" width="9.375" style="10" customWidth="1"/>
    <col min="105" max="106" width="6.625" style="10" customWidth="1"/>
    <col min="107" max="107" width="9.375" style="10" customWidth="1"/>
    <col min="108" max="109" width="6.625" style="10" customWidth="1"/>
    <col min="110" max="110" width="9.375" style="10" customWidth="1"/>
    <col min="111" max="111" width="5.875" style="10" customWidth="1"/>
    <col min="112" max="112" width="6.375" style="10" customWidth="1"/>
    <col min="113" max="113" width="7.00390625" style="10" customWidth="1"/>
    <col min="114" max="148" width="6.625" style="10" customWidth="1"/>
  </cols>
  <sheetData>
    <row r="1" spans="1:148" s="4" customFormat="1" ht="18">
      <c r="A1" s="10"/>
      <c r="B1" s="10" t="s">
        <v>17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</row>
    <row r="2" ht="12.75">
      <c r="B2" s="10" t="s">
        <v>48</v>
      </c>
    </row>
    <row r="3" spans="1:148" s="5" customFormat="1" ht="104.25" customHeight="1">
      <c r="A3" s="11"/>
      <c r="B3" s="12" t="s">
        <v>49</v>
      </c>
      <c r="C3" s="165" t="s">
        <v>4</v>
      </c>
      <c r="D3" s="166"/>
      <c r="E3" s="166"/>
      <c r="F3" s="167" t="s">
        <v>50</v>
      </c>
      <c r="G3" s="168"/>
      <c r="H3" s="169"/>
      <c r="I3" s="164" t="s">
        <v>51</v>
      </c>
      <c r="J3" s="166"/>
      <c r="K3" s="166"/>
      <c r="L3" s="164" t="s">
        <v>52</v>
      </c>
      <c r="M3" s="164"/>
      <c r="N3" s="164"/>
      <c r="O3" s="164" t="s">
        <v>53</v>
      </c>
      <c r="P3" s="164"/>
      <c r="Q3" s="164"/>
      <c r="R3" s="164" t="s">
        <v>54</v>
      </c>
      <c r="S3" s="164"/>
      <c r="T3" s="164"/>
      <c r="U3" s="164" t="s">
        <v>55</v>
      </c>
      <c r="V3" s="164"/>
      <c r="W3" s="164"/>
      <c r="X3" s="164" t="s">
        <v>5</v>
      </c>
      <c r="Y3" s="164"/>
      <c r="Z3" s="164"/>
      <c r="AA3" s="164" t="s">
        <v>18</v>
      </c>
      <c r="AB3" s="164"/>
      <c r="AC3" s="164"/>
      <c r="AD3" s="164" t="s">
        <v>56</v>
      </c>
      <c r="AE3" s="164"/>
      <c r="AF3" s="164"/>
      <c r="AG3" s="164" t="s">
        <v>57</v>
      </c>
      <c r="AH3" s="164"/>
      <c r="AI3" s="164"/>
      <c r="AJ3" s="164" t="s">
        <v>6</v>
      </c>
      <c r="AK3" s="164"/>
      <c r="AL3" s="164"/>
      <c r="AM3" s="164" t="s">
        <v>19</v>
      </c>
      <c r="AN3" s="164"/>
      <c r="AO3" s="164"/>
      <c r="AP3" s="164" t="s">
        <v>7</v>
      </c>
      <c r="AQ3" s="164"/>
      <c r="AR3" s="164"/>
      <c r="AS3" s="13"/>
      <c r="AT3" s="13"/>
      <c r="AU3" s="13"/>
      <c r="AV3" s="13"/>
      <c r="AW3" s="164" t="s">
        <v>58</v>
      </c>
      <c r="AX3" s="164"/>
      <c r="AY3" s="164"/>
      <c r="AZ3" s="164" t="s">
        <v>16</v>
      </c>
      <c r="BA3" s="164"/>
      <c r="BB3" s="164"/>
      <c r="BC3" s="164" t="s">
        <v>8</v>
      </c>
      <c r="BD3" s="164"/>
      <c r="BE3" s="164"/>
      <c r="BF3" s="164" t="s">
        <v>59</v>
      </c>
      <c r="BG3" s="164"/>
      <c r="BH3" s="164"/>
      <c r="BI3" s="164" t="s">
        <v>60</v>
      </c>
      <c r="BJ3" s="164"/>
      <c r="BK3" s="164"/>
      <c r="BL3" s="13"/>
      <c r="BM3" s="13"/>
      <c r="BN3" s="13"/>
      <c r="BO3" s="13"/>
      <c r="BP3" s="164" t="s">
        <v>61</v>
      </c>
      <c r="BQ3" s="164"/>
      <c r="BR3" s="164"/>
      <c r="BS3" s="164" t="s">
        <v>9</v>
      </c>
      <c r="BT3" s="164"/>
      <c r="BU3" s="164"/>
      <c r="BV3" s="164" t="s">
        <v>10</v>
      </c>
      <c r="BW3" s="164"/>
      <c r="BX3" s="164"/>
      <c r="BY3" s="164" t="s">
        <v>11</v>
      </c>
      <c r="BZ3" s="164"/>
      <c r="CA3" s="164"/>
      <c r="CB3" s="164" t="s">
        <v>12</v>
      </c>
      <c r="CC3" s="164"/>
      <c r="CD3" s="164"/>
      <c r="CE3" s="164" t="s">
        <v>62</v>
      </c>
      <c r="CF3" s="164"/>
      <c r="CG3" s="164"/>
      <c r="CH3" s="164" t="s">
        <v>63</v>
      </c>
      <c r="CI3" s="164"/>
      <c r="CJ3" s="164"/>
      <c r="CK3" s="164" t="s">
        <v>13</v>
      </c>
      <c r="CL3" s="164"/>
      <c r="CM3" s="164"/>
      <c r="CN3" s="164" t="s">
        <v>14</v>
      </c>
      <c r="CO3" s="164"/>
      <c r="CP3" s="164"/>
      <c r="CQ3" s="164" t="s">
        <v>20</v>
      </c>
      <c r="CR3" s="164"/>
      <c r="CS3" s="164"/>
      <c r="CT3" s="164" t="s">
        <v>21</v>
      </c>
      <c r="CU3" s="164"/>
      <c r="CV3" s="164"/>
      <c r="CW3" s="164" t="s">
        <v>22</v>
      </c>
      <c r="CX3" s="164"/>
      <c r="CY3" s="164"/>
      <c r="CZ3" s="164" t="s">
        <v>23</v>
      </c>
      <c r="DA3" s="164"/>
      <c r="DB3" s="164"/>
      <c r="DC3" s="164" t="s">
        <v>24</v>
      </c>
      <c r="DD3" s="164"/>
      <c r="DE3" s="164"/>
      <c r="DF3" s="164" t="s">
        <v>15</v>
      </c>
      <c r="DG3" s="164"/>
      <c r="DH3" s="164"/>
      <c r="DI3" s="13" t="s">
        <v>25</v>
      </c>
      <c r="DJ3" s="14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</row>
    <row r="4" spans="1:114" ht="16.5" customHeight="1">
      <c r="A4" s="16"/>
      <c r="B4" s="17"/>
      <c r="C4" s="17" t="s">
        <v>26</v>
      </c>
      <c r="D4" s="17" t="s">
        <v>27</v>
      </c>
      <c r="E4" s="17" t="s">
        <v>28</v>
      </c>
      <c r="F4" s="17" t="s">
        <v>26</v>
      </c>
      <c r="G4" s="17" t="s">
        <v>27</v>
      </c>
      <c r="H4" s="17" t="s">
        <v>28</v>
      </c>
      <c r="I4" s="17" t="s">
        <v>26</v>
      </c>
      <c r="J4" s="17" t="s">
        <v>27</v>
      </c>
      <c r="K4" s="17" t="s">
        <v>28</v>
      </c>
      <c r="L4" s="17" t="s">
        <v>26</v>
      </c>
      <c r="M4" s="18" t="s">
        <v>27</v>
      </c>
      <c r="N4" s="17" t="s">
        <v>28</v>
      </c>
      <c r="O4" s="17" t="s">
        <v>26</v>
      </c>
      <c r="P4" s="17" t="s">
        <v>27</v>
      </c>
      <c r="Q4" s="17" t="s">
        <v>28</v>
      </c>
      <c r="R4" s="17" t="s">
        <v>26</v>
      </c>
      <c r="S4" s="17" t="s">
        <v>27</v>
      </c>
      <c r="T4" s="17" t="s">
        <v>28</v>
      </c>
      <c r="U4" s="17" t="s">
        <v>26</v>
      </c>
      <c r="V4" s="17" t="s">
        <v>27</v>
      </c>
      <c r="W4" s="17" t="s">
        <v>28</v>
      </c>
      <c r="X4" s="17" t="s">
        <v>26</v>
      </c>
      <c r="Y4" s="17" t="s">
        <v>27</v>
      </c>
      <c r="Z4" s="17" t="s">
        <v>28</v>
      </c>
      <c r="AA4" s="17" t="s">
        <v>26</v>
      </c>
      <c r="AB4" s="17" t="s">
        <v>27</v>
      </c>
      <c r="AC4" s="17" t="s">
        <v>28</v>
      </c>
      <c r="AD4" s="17" t="s">
        <v>26</v>
      </c>
      <c r="AE4" s="17" t="s">
        <v>27</v>
      </c>
      <c r="AF4" s="17" t="s">
        <v>28</v>
      </c>
      <c r="AG4" s="17" t="s">
        <v>26</v>
      </c>
      <c r="AH4" s="17" t="s">
        <v>27</v>
      </c>
      <c r="AI4" s="17" t="s">
        <v>28</v>
      </c>
      <c r="AJ4" s="17" t="s">
        <v>26</v>
      </c>
      <c r="AK4" s="17" t="s">
        <v>27</v>
      </c>
      <c r="AL4" s="17" t="s">
        <v>28</v>
      </c>
      <c r="AM4" s="17" t="s">
        <v>26</v>
      </c>
      <c r="AN4" s="17" t="s">
        <v>27</v>
      </c>
      <c r="AO4" s="17" t="s">
        <v>28</v>
      </c>
      <c r="AP4" s="17" t="s">
        <v>26</v>
      </c>
      <c r="AQ4" s="17" t="s">
        <v>27</v>
      </c>
      <c r="AR4" s="17" t="s">
        <v>28</v>
      </c>
      <c r="AS4" s="19"/>
      <c r="AT4" s="17"/>
      <c r="AU4" s="12"/>
      <c r="AV4" s="12"/>
      <c r="AW4" s="12" t="s">
        <v>26</v>
      </c>
      <c r="AX4" s="12" t="s">
        <v>27</v>
      </c>
      <c r="AY4" s="12" t="s">
        <v>28</v>
      </c>
      <c r="AZ4" s="17" t="s">
        <v>26</v>
      </c>
      <c r="BA4" s="17" t="s">
        <v>27</v>
      </c>
      <c r="BB4" s="17" t="s">
        <v>28</v>
      </c>
      <c r="BC4" s="17" t="s">
        <v>26</v>
      </c>
      <c r="BD4" s="17" t="s">
        <v>27</v>
      </c>
      <c r="BE4" s="17" t="s">
        <v>28</v>
      </c>
      <c r="BF4" s="17" t="s">
        <v>26</v>
      </c>
      <c r="BG4" s="17" t="s">
        <v>27</v>
      </c>
      <c r="BH4" s="17" t="s">
        <v>28</v>
      </c>
      <c r="BI4" s="17" t="s">
        <v>26</v>
      </c>
      <c r="BJ4" s="17" t="s">
        <v>27</v>
      </c>
      <c r="BK4" s="17" t="s">
        <v>28</v>
      </c>
      <c r="BL4" s="17"/>
      <c r="BM4" s="17"/>
      <c r="BN4" s="17"/>
      <c r="BO4" s="19"/>
      <c r="BP4" s="17" t="s">
        <v>26</v>
      </c>
      <c r="BQ4" s="17" t="s">
        <v>27</v>
      </c>
      <c r="BR4" s="17" t="s">
        <v>28</v>
      </c>
      <c r="BS4" s="17" t="s">
        <v>26</v>
      </c>
      <c r="BT4" s="17" t="s">
        <v>27</v>
      </c>
      <c r="BU4" s="17" t="s">
        <v>28</v>
      </c>
      <c r="BV4" s="17" t="s">
        <v>26</v>
      </c>
      <c r="BW4" s="17" t="s">
        <v>27</v>
      </c>
      <c r="BX4" s="17" t="s">
        <v>28</v>
      </c>
      <c r="BY4" s="17" t="s">
        <v>26</v>
      </c>
      <c r="BZ4" s="17" t="s">
        <v>27</v>
      </c>
      <c r="CA4" s="17" t="s">
        <v>28</v>
      </c>
      <c r="CB4" s="17" t="s">
        <v>26</v>
      </c>
      <c r="CC4" s="17" t="s">
        <v>27</v>
      </c>
      <c r="CD4" s="17" t="s">
        <v>28</v>
      </c>
      <c r="CE4" s="17" t="s">
        <v>26</v>
      </c>
      <c r="CF4" s="17" t="s">
        <v>27</v>
      </c>
      <c r="CG4" s="17" t="s">
        <v>28</v>
      </c>
      <c r="CH4" s="17" t="s">
        <v>26</v>
      </c>
      <c r="CI4" s="17" t="s">
        <v>27</v>
      </c>
      <c r="CJ4" s="17" t="s">
        <v>28</v>
      </c>
      <c r="CK4" s="17" t="s">
        <v>26</v>
      </c>
      <c r="CL4" s="17" t="s">
        <v>27</v>
      </c>
      <c r="CM4" s="17" t="s">
        <v>28</v>
      </c>
      <c r="CN4" s="17" t="s">
        <v>26</v>
      </c>
      <c r="CO4" s="17" t="s">
        <v>27</v>
      </c>
      <c r="CP4" s="17" t="s">
        <v>28</v>
      </c>
      <c r="CQ4" s="17" t="s">
        <v>26</v>
      </c>
      <c r="CR4" s="17" t="s">
        <v>27</v>
      </c>
      <c r="CS4" s="17" t="s">
        <v>28</v>
      </c>
      <c r="CT4" s="17" t="s">
        <v>26</v>
      </c>
      <c r="CU4" s="17" t="s">
        <v>27</v>
      </c>
      <c r="CV4" s="17" t="s">
        <v>28</v>
      </c>
      <c r="CW4" s="17" t="s">
        <v>26</v>
      </c>
      <c r="CX4" s="17" t="s">
        <v>27</v>
      </c>
      <c r="CY4" s="17" t="s">
        <v>28</v>
      </c>
      <c r="CZ4" s="17" t="s">
        <v>26</v>
      </c>
      <c r="DA4" s="17" t="s">
        <v>27</v>
      </c>
      <c r="DB4" s="17" t="s">
        <v>28</v>
      </c>
      <c r="DC4" s="17" t="s">
        <v>26</v>
      </c>
      <c r="DD4" s="17" t="s">
        <v>27</v>
      </c>
      <c r="DE4" s="17" t="s">
        <v>28</v>
      </c>
      <c r="DF4" s="17" t="s">
        <v>26</v>
      </c>
      <c r="DG4" s="17" t="s">
        <v>27</v>
      </c>
      <c r="DH4" s="17" t="s">
        <v>28</v>
      </c>
      <c r="DI4" s="17"/>
      <c r="DJ4" s="20"/>
    </row>
    <row r="5" spans="1:148" s="6" customFormat="1" ht="15" customHeight="1">
      <c r="A5" s="17">
        <f aca="true" t="shared" si="0" ref="A5:A23">1+A4</f>
        <v>1</v>
      </c>
      <c r="B5" s="21" t="s">
        <v>46</v>
      </c>
      <c r="C5" s="16">
        <v>85.71</v>
      </c>
      <c r="D5" s="16">
        <v>7</v>
      </c>
      <c r="E5" s="16">
        <f>D5/4</f>
        <v>1.75</v>
      </c>
      <c r="F5" s="22">
        <v>0.6184747583243824</v>
      </c>
      <c r="G5" s="16">
        <v>3</v>
      </c>
      <c r="H5" s="16">
        <f>G5/5</f>
        <v>0.6</v>
      </c>
      <c r="I5" s="16">
        <v>18</v>
      </c>
      <c r="J5" s="16">
        <v>9</v>
      </c>
      <c r="K5" s="16">
        <f>J5/3</f>
        <v>3</v>
      </c>
      <c r="L5" s="23">
        <v>98</v>
      </c>
      <c r="M5" s="16">
        <v>3</v>
      </c>
      <c r="N5" s="16">
        <f>M5/2</f>
        <v>1.5</v>
      </c>
      <c r="O5" s="23">
        <v>17</v>
      </c>
      <c r="P5" s="16">
        <v>1</v>
      </c>
      <c r="Q5" s="16">
        <f>P5/3</f>
        <v>0.3333333333333333</v>
      </c>
      <c r="R5" s="16">
        <v>64.83</v>
      </c>
      <c r="S5" s="16">
        <v>1</v>
      </c>
      <c r="T5" s="16">
        <f>S5/5</f>
        <v>0.2</v>
      </c>
      <c r="U5" s="16">
        <v>100</v>
      </c>
      <c r="V5" s="16">
        <v>1</v>
      </c>
      <c r="W5" s="16">
        <f>V5/4</f>
        <v>0.25</v>
      </c>
      <c r="X5" s="16">
        <v>0</v>
      </c>
      <c r="Y5" s="16">
        <v>1</v>
      </c>
      <c r="Z5" s="16">
        <f>Y5/5</f>
        <v>0.2</v>
      </c>
      <c r="AA5" s="16">
        <v>4.12</v>
      </c>
      <c r="AB5" s="16">
        <v>11</v>
      </c>
      <c r="AC5" s="16">
        <f>AB5/5</f>
        <v>2.2</v>
      </c>
      <c r="AD5" s="16">
        <v>90.5</v>
      </c>
      <c r="AE5" s="16">
        <v>2</v>
      </c>
      <c r="AF5" s="16">
        <f>AE5/3</f>
        <v>0.6666666666666666</v>
      </c>
      <c r="AG5" s="16">
        <v>59.7</v>
      </c>
      <c r="AH5" s="16">
        <v>15</v>
      </c>
      <c r="AI5" s="16">
        <f>AH5/4</f>
        <v>3.75</v>
      </c>
      <c r="AJ5" s="24">
        <v>100</v>
      </c>
      <c r="AK5" s="16">
        <v>1</v>
      </c>
      <c r="AL5" s="16">
        <f>AK5/3</f>
        <v>0.3333333333333333</v>
      </c>
      <c r="AM5" s="16">
        <v>56.03</v>
      </c>
      <c r="AN5" s="16">
        <v>12</v>
      </c>
      <c r="AO5" s="16">
        <f>AN5/3</f>
        <v>4</v>
      </c>
      <c r="AP5" s="16">
        <v>100</v>
      </c>
      <c r="AQ5" s="16">
        <v>1</v>
      </c>
      <c r="AR5" s="16">
        <f>AQ5/4</f>
        <v>0.25</v>
      </c>
      <c r="AS5" s="16">
        <v>5070</v>
      </c>
      <c r="AT5" s="16">
        <v>38</v>
      </c>
      <c r="AU5" s="16">
        <v>204</v>
      </c>
      <c r="AV5" s="16">
        <v>18620</v>
      </c>
      <c r="AW5" s="25">
        <v>24.93</v>
      </c>
      <c r="AX5" s="16">
        <v>8</v>
      </c>
      <c r="AY5" s="16">
        <f>AX5/2</f>
        <v>4</v>
      </c>
      <c r="AZ5" s="16">
        <v>100</v>
      </c>
      <c r="BA5" s="16">
        <v>1</v>
      </c>
      <c r="BB5" s="16">
        <f>BA5/2</f>
        <v>0.5</v>
      </c>
      <c r="BC5" s="16">
        <v>66.7</v>
      </c>
      <c r="BD5" s="16">
        <v>13</v>
      </c>
      <c r="BE5" s="16">
        <f>BD5/2</f>
        <v>6.5</v>
      </c>
      <c r="BF5" s="25">
        <v>102.77</v>
      </c>
      <c r="BG5" s="24">
        <v>10</v>
      </c>
      <c r="BH5" s="16">
        <f>BG5/2</f>
        <v>5</v>
      </c>
      <c r="BI5" s="25">
        <f aca="true" t="shared" si="1" ref="BI5:BI23">BL5/BM5*100</f>
        <v>12.803437164339421</v>
      </c>
      <c r="BJ5" s="16">
        <v>6</v>
      </c>
      <c r="BK5" s="16">
        <f>BJ5/2</f>
        <v>3</v>
      </c>
      <c r="BL5" s="16">
        <f>375+636+410+491+472</f>
        <v>2384</v>
      </c>
      <c r="BM5" s="23">
        <v>18620</v>
      </c>
      <c r="BN5" s="16">
        <v>2015</v>
      </c>
      <c r="BO5" s="22">
        <f aca="true" t="shared" si="2" ref="BO5:BO23">BN5/BM5</f>
        <v>0.10821697099892588</v>
      </c>
      <c r="BP5" s="25">
        <f aca="true" t="shared" si="3" ref="BP5:BP23">BN5/BM5*100</f>
        <v>10.821697099892589</v>
      </c>
      <c r="BQ5" s="16">
        <v>17</v>
      </c>
      <c r="BR5" s="16">
        <f>BQ5/2</f>
        <v>8.5</v>
      </c>
      <c r="BS5" s="24">
        <v>2.1</v>
      </c>
      <c r="BT5" s="16">
        <v>9</v>
      </c>
      <c r="BU5" s="16">
        <f>BT5/3</f>
        <v>3</v>
      </c>
      <c r="BV5" s="16">
        <v>0.2</v>
      </c>
      <c r="BW5" s="16">
        <v>7</v>
      </c>
      <c r="BX5" s="16">
        <f>BW5/3</f>
        <v>2.3333333333333335</v>
      </c>
      <c r="BY5" s="16">
        <v>0.6</v>
      </c>
      <c r="BZ5" s="16">
        <v>1</v>
      </c>
      <c r="CA5" s="16">
        <f>BZ5/3</f>
        <v>0.3333333333333333</v>
      </c>
      <c r="CB5" s="16">
        <v>0.1</v>
      </c>
      <c r="CC5" s="16">
        <v>1</v>
      </c>
      <c r="CD5" s="16">
        <f>CC5/3</f>
        <v>0.3333333333333333</v>
      </c>
      <c r="CE5" s="24">
        <v>19.12</v>
      </c>
      <c r="CF5" s="16">
        <v>11</v>
      </c>
      <c r="CG5" s="16">
        <f>CF5/3</f>
        <v>3.6666666666666665</v>
      </c>
      <c r="CH5" s="16">
        <v>13.48</v>
      </c>
      <c r="CI5" s="16">
        <v>8</v>
      </c>
      <c r="CJ5" s="16">
        <f>CI5/4</f>
        <v>2</v>
      </c>
      <c r="CK5" s="16">
        <v>95</v>
      </c>
      <c r="CL5" s="16">
        <v>1</v>
      </c>
      <c r="CM5" s="16">
        <f>CL5/3</f>
        <v>0.3333333333333333</v>
      </c>
      <c r="CN5" s="16">
        <v>99</v>
      </c>
      <c r="CO5" s="16">
        <v>4</v>
      </c>
      <c r="CP5" s="16">
        <f>CO5/3</f>
        <v>1.3333333333333333</v>
      </c>
      <c r="CQ5" s="16">
        <v>6.2</v>
      </c>
      <c r="CR5" s="16">
        <v>13</v>
      </c>
      <c r="CS5" s="16">
        <f>CR5/3</f>
        <v>4.333333333333333</v>
      </c>
      <c r="CT5" s="16">
        <v>96.2</v>
      </c>
      <c r="CU5" s="16">
        <v>3</v>
      </c>
      <c r="CV5" s="16">
        <f>CU5/3</f>
        <v>1</v>
      </c>
      <c r="CW5" s="16">
        <v>70.6</v>
      </c>
      <c r="CX5" s="16">
        <v>1</v>
      </c>
      <c r="CY5" s="16">
        <f>CX5/3</f>
        <v>0.3333333333333333</v>
      </c>
      <c r="CZ5" s="16">
        <v>80.8</v>
      </c>
      <c r="DA5" s="16">
        <v>1</v>
      </c>
      <c r="DB5" s="16">
        <f>DA5/3</f>
        <v>0.3333333333333333</v>
      </c>
      <c r="DC5" s="16">
        <v>13.2</v>
      </c>
      <c r="DD5" s="16">
        <v>14</v>
      </c>
      <c r="DE5" s="16">
        <f>DD5/3</f>
        <v>4.666666666666667</v>
      </c>
      <c r="DF5" s="16">
        <v>2.45</v>
      </c>
      <c r="DG5" s="16">
        <v>10</v>
      </c>
      <c r="DH5" s="16">
        <f>DG5/5</f>
        <v>2</v>
      </c>
      <c r="DI5" s="26">
        <f aca="true" t="shared" si="4" ref="DI5:DI23">DH5+DE5+DB5+CY5+CV5+CS5+CP5+CM5+CJ5+CG5+CD5+CA5+BX5+BU5+BR5+BK5+BH5+BE5+BB5+AY5+AR5+AO5+AL5+AI5+AF5+AC5+Z5+W5+T5+Q5+N5+K5+H5+E5</f>
        <v>72.53333333333333</v>
      </c>
      <c r="DJ5" s="19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</row>
    <row r="6" spans="1:114" ht="12.75">
      <c r="A6" s="17">
        <f t="shared" si="0"/>
        <v>2</v>
      </c>
      <c r="B6" s="21" t="s">
        <v>47</v>
      </c>
      <c r="C6" s="16">
        <v>100</v>
      </c>
      <c r="D6" s="16">
        <v>1</v>
      </c>
      <c r="E6" s="16">
        <f>D6/4</f>
        <v>0.25</v>
      </c>
      <c r="F6" s="22">
        <v>0.705229793977813</v>
      </c>
      <c r="G6" s="16">
        <v>1</v>
      </c>
      <c r="H6" s="16">
        <f>G6/5</f>
        <v>0.2</v>
      </c>
      <c r="I6" s="16">
        <v>31.58</v>
      </c>
      <c r="J6" s="16">
        <v>4</v>
      </c>
      <c r="K6" s="16">
        <f>J6/3</f>
        <v>1.3333333333333333</v>
      </c>
      <c r="L6" s="23">
        <v>111</v>
      </c>
      <c r="M6" s="16">
        <v>1</v>
      </c>
      <c r="N6" s="16">
        <f>M6/2</f>
        <v>0.5</v>
      </c>
      <c r="O6" s="23">
        <v>14</v>
      </c>
      <c r="P6" s="16">
        <v>2</v>
      </c>
      <c r="Q6" s="16">
        <f>P6/3</f>
        <v>0.6666666666666666</v>
      </c>
      <c r="R6" s="16">
        <v>60</v>
      </c>
      <c r="S6" s="16">
        <v>2</v>
      </c>
      <c r="T6" s="16">
        <f>S6/5</f>
        <v>0.4</v>
      </c>
      <c r="U6" s="16">
        <v>96.51</v>
      </c>
      <c r="V6" s="16">
        <v>4</v>
      </c>
      <c r="W6" s="16">
        <f>V6/4</f>
        <v>1</v>
      </c>
      <c r="X6" s="16">
        <v>0.01</v>
      </c>
      <c r="Y6" s="16">
        <v>2</v>
      </c>
      <c r="Z6" s="16">
        <f>Y6/5</f>
        <v>0.4</v>
      </c>
      <c r="AA6" s="16">
        <v>4.72</v>
      </c>
      <c r="AB6" s="16">
        <v>8</v>
      </c>
      <c r="AC6" s="16">
        <f>AB6/5</f>
        <v>1.6</v>
      </c>
      <c r="AD6" s="16">
        <v>91.3</v>
      </c>
      <c r="AE6" s="16">
        <v>1</v>
      </c>
      <c r="AF6" s="16">
        <f>AE6/3</f>
        <v>0.3333333333333333</v>
      </c>
      <c r="AG6" s="16">
        <v>68.4</v>
      </c>
      <c r="AH6" s="16">
        <v>5</v>
      </c>
      <c r="AI6" s="16">
        <f>AH6/4</f>
        <v>1.25</v>
      </c>
      <c r="AJ6" s="24">
        <v>100</v>
      </c>
      <c r="AK6" s="16">
        <v>1</v>
      </c>
      <c r="AL6" s="16">
        <f>AK6/3</f>
        <v>0.3333333333333333</v>
      </c>
      <c r="AM6" s="16">
        <v>64.01</v>
      </c>
      <c r="AN6" s="16">
        <v>15</v>
      </c>
      <c r="AO6" s="16">
        <f>AN6/3</f>
        <v>5</v>
      </c>
      <c r="AP6" s="16">
        <v>100</v>
      </c>
      <c r="AQ6" s="16">
        <v>1</v>
      </c>
      <c r="AR6" s="16">
        <f>AQ6/4</f>
        <v>0.25</v>
      </c>
      <c r="AS6" s="16">
        <v>7103</v>
      </c>
      <c r="AT6" s="16">
        <v>19</v>
      </c>
      <c r="AU6" s="16">
        <v>336</v>
      </c>
      <c r="AV6" s="16">
        <v>21454</v>
      </c>
      <c r="AW6" s="25">
        <v>27.39</v>
      </c>
      <c r="AX6" s="16">
        <v>6</v>
      </c>
      <c r="AY6" s="16">
        <f>AX6/2</f>
        <v>3</v>
      </c>
      <c r="AZ6" s="16">
        <v>100</v>
      </c>
      <c r="BA6" s="16">
        <v>1</v>
      </c>
      <c r="BB6" s="16">
        <f>BA6/2</f>
        <v>0.5</v>
      </c>
      <c r="BC6" s="16">
        <v>91</v>
      </c>
      <c r="BD6" s="16">
        <v>3</v>
      </c>
      <c r="BE6" s="16">
        <f>BD6/2</f>
        <v>1.5</v>
      </c>
      <c r="BF6" s="25">
        <v>102.01</v>
      </c>
      <c r="BG6" s="24">
        <v>11</v>
      </c>
      <c r="BH6" s="16">
        <f>BG6/2</f>
        <v>5.5</v>
      </c>
      <c r="BI6" s="25">
        <f>BL6/BM6*100</f>
        <v>11.634194089680246</v>
      </c>
      <c r="BJ6" s="16">
        <v>9</v>
      </c>
      <c r="BK6" s="16">
        <f>BJ6/2</f>
        <v>4.5</v>
      </c>
      <c r="BL6" s="16">
        <f>564+557+763+612</f>
        <v>2496</v>
      </c>
      <c r="BM6" s="23">
        <v>21454</v>
      </c>
      <c r="BN6" s="16">
        <v>3323</v>
      </c>
      <c r="BO6" s="22">
        <f t="shared" si="2"/>
        <v>0.15488953108977346</v>
      </c>
      <c r="BP6" s="25">
        <f t="shared" si="3"/>
        <v>15.488953108977347</v>
      </c>
      <c r="BQ6" s="16">
        <v>15</v>
      </c>
      <c r="BR6" s="16">
        <f>BQ6/2</f>
        <v>7.5</v>
      </c>
      <c r="BS6" s="24">
        <v>3.41</v>
      </c>
      <c r="BT6" s="16">
        <v>17</v>
      </c>
      <c r="BU6" s="16">
        <f>BT6/3</f>
        <v>5.666666666666667</v>
      </c>
      <c r="BV6" s="16">
        <v>0.22</v>
      </c>
      <c r="BW6" s="16">
        <v>9</v>
      </c>
      <c r="BX6" s="16">
        <f>BW6/3</f>
        <v>3</v>
      </c>
      <c r="BY6" s="16">
        <v>8.38</v>
      </c>
      <c r="BZ6" s="16">
        <v>11</v>
      </c>
      <c r="CA6" s="16">
        <f>BZ6/3</f>
        <v>3.6666666666666665</v>
      </c>
      <c r="CB6" s="16">
        <v>0.95</v>
      </c>
      <c r="CC6" s="16">
        <v>8</v>
      </c>
      <c r="CD6" s="16">
        <f>CC6/3</f>
        <v>2.6666666666666665</v>
      </c>
      <c r="CE6" s="24">
        <v>31.59</v>
      </c>
      <c r="CF6" s="16">
        <v>4</v>
      </c>
      <c r="CG6" s="16">
        <f>CF6/3</f>
        <v>1.3333333333333333</v>
      </c>
      <c r="CH6" s="16">
        <v>23.99</v>
      </c>
      <c r="CI6" s="16">
        <v>3</v>
      </c>
      <c r="CJ6" s="16">
        <f>CI6/4</f>
        <v>0.75</v>
      </c>
      <c r="CK6" s="16">
        <v>94</v>
      </c>
      <c r="CL6" s="16">
        <v>2</v>
      </c>
      <c r="CM6" s="16">
        <f>CL6/3</f>
        <v>0.6666666666666666</v>
      </c>
      <c r="CN6" s="16">
        <v>98.21</v>
      </c>
      <c r="CO6" s="16">
        <v>6</v>
      </c>
      <c r="CP6" s="16">
        <f>CO6/3</f>
        <v>2</v>
      </c>
      <c r="CQ6" s="16">
        <v>5.24</v>
      </c>
      <c r="CR6" s="16">
        <v>9</v>
      </c>
      <c r="CS6" s="16">
        <f>CR6/3</f>
        <v>3</v>
      </c>
      <c r="CT6" s="16">
        <v>97.77</v>
      </c>
      <c r="CU6" s="16">
        <v>1</v>
      </c>
      <c r="CV6" s="16">
        <f>CU6/3</f>
        <v>0.3333333333333333</v>
      </c>
      <c r="CW6" s="16">
        <v>34.34</v>
      </c>
      <c r="CX6" s="16">
        <v>11</v>
      </c>
      <c r="CY6" s="16">
        <f>CX6/3</f>
        <v>3.6666666666666665</v>
      </c>
      <c r="CZ6" s="16">
        <v>61.99</v>
      </c>
      <c r="DA6" s="16">
        <v>12</v>
      </c>
      <c r="DB6" s="16">
        <f>DA6/3</f>
        <v>4</v>
      </c>
      <c r="DC6" s="16">
        <v>11.53</v>
      </c>
      <c r="DD6" s="16">
        <v>16</v>
      </c>
      <c r="DE6" s="16">
        <f>DD6/3</f>
        <v>5.333333333333333</v>
      </c>
      <c r="DF6" s="16">
        <v>3</v>
      </c>
      <c r="DG6" s="16">
        <v>6</v>
      </c>
      <c r="DH6" s="16">
        <f>DG6/5</f>
        <v>1.2</v>
      </c>
      <c r="DI6" s="26">
        <f t="shared" si="4"/>
        <v>73.3</v>
      </c>
      <c r="DJ6" s="20"/>
    </row>
    <row r="7" spans="1:114" ht="12.75">
      <c r="A7" s="17">
        <f t="shared" si="0"/>
        <v>3</v>
      </c>
      <c r="B7" s="21" t="s">
        <v>44</v>
      </c>
      <c r="C7" s="16">
        <v>96.42</v>
      </c>
      <c r="D7" s="16">
        <v>3</v>
      </c>
      <c r="E7" s="16">
        <f aca="true" t="shared" si="5" ref="E7:E22">D7/4</f>
        <v>0.75</v>
      </c>
      <c r="F7" s="22">
        <v>0.5856447413109929</v>
      </c>
      <c r="G7" s="16">
        <v>6</v>
      </c>
      <c r="H7" s="16">
        <f aca="true" t="shared" si="6" ref="H7:H22">G7/5</f>
        <v>1.2</v>
      </c>
      <c r="I7" s="16">
        <v>100</v>
      </c>
      <c r="J7" s="16">
        <v>1</v>
      </c>
      <c r="K7" s="16">
        <f aca="true" t="shared" si="7" ref="K7:K22">J7/3</f>
        <v>0.3333333333333333</v>
      </c>
      <c r="L7" s="23">
        <v>35</v>
      </c>
      <c r="M7" s="16">
        <v>6</v>
      </c>
      <c r="N7" s="16">
        <f aca="true" t="shared" si="8" ref="N7:N22">M7/2</f>
        <v>3</v>
      </c>
      <c r="O7" s="23">
        <v>2</v>
      </c>
      <c r="P7" s="16">
        <v>5</v>
      </c>
      <c r="Q7" s="16">
        <f aca="true" t="shared" si="9" ref="Q7:Q22">P7/3</f>
        <v>1.6666666666666667</v>
      </c>
      <c r="R7" s="16">
        <v>39.13</v>
      </c>
      <c r="S7" s="16">
        <v>13</v>
      </c>
      <c r="T7" s="16">
        <f aca="true" t="shared" si="10" ref="T7:T22">S7/5</f>
        <v>2.6</v>
      </c>
      <c r="U7" s="16">
        <v>97.5</v>
      </c>
      <c r="V7" s="16">
        <v>2</v>
      </c>
      <c r="W7" s="16">
        <f aca="true" t="shared" si="11" ref="W7:W22">V7/4</f>
        <v>0.5</v>
      </c>
      <c r="X7" s="16">
        <v>0.02</v>
      </c>
      <c r="Y7" s="16">
        <v>3</v>
      </c>
      <c r="Z7" s="16">
        <f aca="true" t="shared" si="12" ref="Z7:Z22">Y7/5</f>
        <v>0.6</v>
      </c>
      <c r="AA7" s="16">
        <v>3.72</v>
      </c>
      <c r="AB7" s="16">
        <v>13</v>
      </c>
      <c r="AC7" s="16">
        <f aca="true" t="shared" si="13" ref="AC7:AC22">AB7/5</f>
        <v>2.6</v>
      </c>
      <c r="AD7" s="16">
        <v>80.4</v>
      </c>
      <c r="AE7" s="16">
        <v>11</v>
      </c>
      <c r="AF7" s="16">
        <f aca="true" t="shared" si="14" ref="AF7:AF22">AE7/3</f>
        <v>3.6666666666666665</v>
      </c>
      <c r="AG7" s="16">
        <v>66.7</v>
      </c>
      <c r="AH7" s="16">
        <v>6</v>
      </c>
      <c r="AI7" s="16">
        <f aca="true" t="shared" si="15" ref="AI7:AI22">AH7/4</f>
        <v>1.5</v>
      </c>
      <c r="AJ7" s="24">
        <v>98.59</v>
      </c>
      <c r="AK7" s="16">
        <v>2</v>
      </c>
      <c r="AL7" s="16">
        <f aca="true" t="shared" si="16" ref="AL7:AL22">AK7/3</f>
        <v>0.6666666666666666</v>
      </c>
      <c r="AM7" s="16">
        <v>31.39</v>
      </c>
      <c r="AN7" s="16">
        <v>6</v>
      </c>
      <c r="AO7" s="16">
        <f aca="true" t="shared" si="17" ref="AO7:AO22">AN7/3</f>
        <v>2</v>
      </c>
      <c r="AP7" s="16">
        <v>100</v>
      </c>
      <c r="AQ7" s="16">
        <v>1</v>
      </c>
      <c r="AR7" s="16">
        <f aca="true" t="shared" si="18" ref="AR7:AR22">AQ7/4</f>
        <v>0.25</v>
      </c>
      <c r="AS7" s="16">
        <v>4785</v>
      </c>
      <c r="AT7" s="16">
        <v>51</v>
      </c>
      <c r="AU7" s="16">
        <v>152</v>
      </c>
      <c r="AV7" s="16">
        <v>8833</v>
      </c>
      <c r="AW7" s="25">
        <v>48.02</v>
      </c>
      <c r="AX7" s="16">
        <v>2</v>
      </c>
      <c r="AY7" s="16">
        <f aca="true" t="shared" si="19" ref="AY7:AY21">AX7/2</f>
        <v>1</v>
      </c>
      <c r="AZ7" s="16">
        <v>100</v>
      </c>
      <c r="BA7" s="16">
        <v>1</v>
      </c>
      <c r="BB7" s="16">
        <f aca="true" t="shared" si="20" ref="BB7:BB22">BA7/2</f>
        <v>0.5</v>
      </c>
      <c r="BC7" s="16">
        <v>88</v>
      </c>
      <c r="BD7" s="16">
        <v>4</v>
      </c>
      <c r="BE7" s="16">
        <f aca="true" t="shared" si="21" ref="BE7:BE22">BD7/2</f>
        <v>2</v>
      </c>
      <c r="BF7" s="25">
        <v>100.47</v>
      </c>
      <c r="BG7" s="24">
        <v>13</v>
      </c>
      <c r="BH7" s="16">
        <f aca="true" t="shared" si="22" ref="BH7:BH22">BG7/2</f>
        <v>6.5</v>
      </c>
      <c r="BI7" s="25">
        <f>BL7/BM7*100</f>
        <v>15.487376882146497</v>
      </c>
      <c r="BJ7" s="16">
        <v>2</v>
      </c>
      <c r="BK7" s="16">
        <f aca="true" t="shared" si="23" ref="BK7:BK22">BJ7/2</f>
        <v>1</v>
      </c>
      <c r="BL7" s="16">
        <f>508+860</f>
        <v>1368</v>
      </c>
      <c r="BM7" s="23">
        <v>8833</v>
      </c>
      <c r="BN7" s="16">
        <v>2235</v>
      </c>
      <c r="BO7" s="22">
        <f t="shared" si="2"/>
        <v>0.2530284161666478</v>
      </c>
      <c r="BP7" s="25">
        <f t="shared" si="3"/>
        <v>25.30284161666478</v>
      </c>
      <c r="BQ7" s="16">
        <v>10</v>
      </c>
      <c r="BR7" s="16">
        <f aca="true" t="shared" si="24" ref="BR7:BR22">BQ7/2</f>
        <v>5</v>
      </c>
      <c r="BS7" s="24">
        <v>2.42</v>
      </c>
      <c r="BT7" s="16">
        <v>12</v>
      </c>
      <c r="BU7" s="16">
        <f aca="true" t="shared" si="25" ref="BU7:BU22">BT7/3</f>
        <v>4</v>
      </c>
      <c r="BV7" s="16">
        <v>0.23</v>
      </c>
      <c r="BW7" s="16">
        <v>10</v>
      </c>
      <c r="BX7" s="16">
        <f aca="true" t="shared" si="26" ref="BX7:BX22">BW7/3</f>
        <v>3.3333333333333335</v>
      </c>
      <c r="BY7" s="16">
        <v>2.42</v>
      </c>
      <c r="BZ7" s="16">
        <v>2</v>
      </c>
      <c r="CA7" s="16">
        <f aca="true" t="shared" si="27" ref="CA7:CA22">BZ7/3</f>
        <v>0.6666666666666666</v>
      </c>
      <c r="CB7" s="16">
        <v>0.33</v>
      </c>
      <c r="CC7" s="16">
        <v>2</v>
      </c>
      <c r="CD7" s="16">
        <f aca="true" t="shared" si="28" ref="CD7:CD22">CC7/3</f>
        <v>0.6666666666666666</v>
      </c>
      <c r="CE7" s="24">
        <v>25.76</v>
      </c>
      <c r="CF7" s="16">
        <v>7</v>
      </c>
      <c r="CG7" s="16">
        <f aca="true" t="shared" si="29" ref="CG7:CG22">CF7/3</f>
        <v>2.3333333333333335</v>
      </c>
      <c r="CH7" s="24">
        <v>22.03</v>
      </c>
      <c r="CI7" s="16">
        <v>4</v>
      </c>
      <c r="CJ7" s="16">
        <f aca="true" t="shared" si="30" ref="CJ7:CJ22">CI7/4</f>
        <v>1</v>
      </c>
      <c r="CK7" s="16">
        <v>76.23</v>
      </c>
      <c r="CL7" s="16">
        <v>8</v>
      </c>
      <c r="CM7" s="16">
        <f aca="true" t="shared" si="31" ref="CM7:CM22">CL7/3</f>
        <v>2.6666666666666665</v>
      </c>
      <c r="CN7" s="16">
        <v>86.32</v>
      </c>
      <c r="CO7" s="16">
        <v>15</v>
      </c>
      <c r="CP7" s="16">
        <f aca="true" t="shared" si="32" ref="CP7:CP22">CO7/3</f>
        <v>5</v>
      </c>
      <c r="CQ7" s="16">
        <v>6.5</v>
      </c>
      <c r="CR7" s="16">
        <v>14</v>
      </c>
      <c r="CS7" s="16">
        <f aca="true" t="shared" si="33" ref="CS7:CS22">CR7/3</f>
        <v>4.666666666666667</v>
      </c>
      <c r="CT7" s="16">
        <v>94.28</v>
      </c>
      <c r="CU7" s="16">
        <v>6</v>
      </c>
      <c r="CV7" s="16">
        <f aca="true" t="shared" si="34" ref="CV7:CV22">CU7/3</f>
        <v>2</v>
      </c>
      <c r="CW7" s="16">
        <v>32.19</v>
      </c>
      <c r="CX7" s="16">
        <v>12</v>
      </c>
      <c r="CY7" s="16">
        <f aca="true" t="shared" si="35" ref="CY7:CY22">CX7/3</f>
        <v>4</v>
      </c>
      <c r="CZ7" s="16">
        <v>79.57</v>
      </c>
      <c r="DA7" s="16">
        <v>2</v>
      </c>
      <c r="DB7" s="16">
        <f aca="true" t="shared" si="36" ref="DB7:DB23">DA7/3</f>
        <v>0.6666666666666666</v>
      </c>
      <c r="DC7" s="16">
        <v>14.71</v>
      </c>
      <c r="DD7" s="16">
        <v>12</v>
      </c>
      <c r="DE7" s="16">
        <f aca="true" t="shared" si="37" ref="DE7:DE23">DD7/3</f>
        <v>4</v>
      </c>
      <c r="DF7" s="16">
        <v>2.47</v>
      </c>
      <c r="DG7" s="16">
        <v>9</v>
      </c>
      <c r="DH7" s="16">
        <f aca="true" t="shared" si="38" ref="DH7:DH22">DG7/5</f>
        <v>1.8</v>
      </c>
      <c r="DI7" s="26">
        <f t="shared" si="4"/>
        <v>74.13333333333333</v>
      </c>
      <c r="DJ7" s="20"/>
    </row>
    <row r="8" spans="1:114" ht="12.75">
      <c r="A8" s="17">
        <f t="shared" si="0"/>
        <v>4</v>
      </c>
      <c r="B8" s="21" t="s">
        <v>43</v>
      </c>
      <c r="C8" s="16">
        <v>80.65</v>
      </c>
      <c r="D8" s="16">
        <v>10</v>
      </c>
      <c r="E8" s="16">
        <f t="shared" si="5"/>
        <v>2.5</v>
      </c>
      <c r="F8" s="22">
        <v>0.554245775088671</v>
      </c>
      <c r="G8" s="16">
        <v>7</v>
      </c>
      <c r="H8" s="16">
        <f t="shared" si="6"/>
        <v>1.4</v>
      </c>
      <c r="I8" s="16">
        <v>18.75</v>
      </c>
      <c r="J8" s="16">
        <v>8</v>
      </c>
      <c r="K8" s="16">
        <f t="shared" si="7"/>
        <v>2.6666666666666665</v>
      </c>
      <c r="L8" s="23">
        <v>48</v>
      </c>
      <c r="M8" s="16">
        <v>4</v>
      </c>
      <c r="N8" s="16">
        <f t="shared" si="8"/>
        <v>2</v>
      </c>
      <c r="O8" s="23">
        <v>3</v>
      </c>
      <c r="P8" s="16">
        <v>4</v>
      </c>
      <c r="Q8" s="16">
        <f t="shared" si="9"/>
        <v>1.3333333333333333</v>
      </c>
      <c r="R8" s="16">
        <v>48.34</v>
      </c>
      <c r="S8" s="16">
        <v>4</v>
      </c>
      <c r="T8" s="16">
        <f t="shared" si="10"/>
        <v>0.8</v>
      </c>
      <c r="U8" s="16">
        <v>100</v>
      </c>
      <c r="V8" s="16">
        <v>1</v>
      </c>
      <c r="W8" s="16">
        <f t="shared" si="11"/>
        <v>0.25</v>
      </c>
      <c r="X8" s="16">
        <v>0.01</v>
      </c>
      <c r="Y8" s="16">
        <v>2</v>
      </c>
      <c r="Z8" s="16">
        <f t="shared" si="12"/>
        <v>0.4</v>
      </c>
      <c r="AA8" s="16">
        <v>3.11</v>
      </c>
      <c r="AB8" s="16">
        <v>15</v>
      </c>
      <c r="AC8" s="16">
        <f t="shared" si="13"/>
        <v>3</v>
      </c>
      <c r="AD8" s="16">
        <v>81.3</v>
      </c>
      <c r="AE8" s="16">
        <v>10</v>
      </c>
      <c r="AF8" s="16">
        <f t="shared" si="14"/>
        <v>3.3333333333333335</v>
      </c>
      <c r="AG8" s="16">
        <v>62.6</v>
      </c>
      <c r="AH8" s="16">
        <v>9</v>
      </c>
      <c r="AI8" s="16">
        <f t="shared" si="15"/>
        <v>2.25</v>
      </c>
      <c r="AJ8" s="24">
        <v>88.89</v>
      </c>
      <c r="AK8" s="16">
        <v>12</v>
      </c>
      <c r="AL8" s="16">
        <f t="shared" si="16"/>
        <v>4</v>
      </c>
      <c r="AM8" s="16">
        <v>77.57</v>
      </c>
      <c r="AN8" s="16">
        <v>18</v>
      </c>
      <c r="AO8" s="16">
        <f t="shared" si="17"/>
        <v>6</v>
      </c>
      <c r="AP8" s="16">
        <v>100</v>
      </c>
      <c r="AQ8" s="16">
        <v>1</v>
      </c>
      <c r="AR8" s="16">
        <f t="shared" si="18"/>
        <v>0.25</v>
      </c>
      <c r="AS8" s="16">
        <v>3248</v>
      </c>
      <c r="AT8" s="16">
        <v>25</v>
      </c>
      <c r="AU8" s="16">
        <v>98</v>
      </c>
      <c r="AV8" s="16">
        <v>9586</v>
      </c>
      <c r="AW8" s="25">
        <v>38.03</v>
      </c>
      <c r="AX8" s="16">
        <v>3</v>
      </c>
      <c r="AY8" s="16">
        <f t="shared" si="19"/>
        <v>1.5</v>
      </c>
      <c r="AZ8" s="16">
        <v>100</v>
      </c>
      <c r="BA8" s="16">
        <v>1</v>
      </c>
      <c r="BB8" s="16">
        <f t="shared" si="20"/>
        <v>0.5</v>
      </c>
      <c r="BC8" s="16">
        <v>62.5</v>
      </c>
      <c r="BD8" s="16">
        <v>15</v>
      </c>
      <c r="BE8" s="16">
        <f t="shared" si="21"/>
        <v>7.5</v>
      </c>
      <c r="BF8" s="25">
        <v>104.99</v>
      </c>
      <c r="BG8" s="24">
        <v>7</v>
      </c>
      <c r="BH8" s="16">
        <f t="shared" si="22"/>
        <v>3.5</v>
      </c>
      <c r="BI8" s="25">
        <f t="shared" si="1"/>
        <v>14.291675359899855</v>
      </c>
      <c r="BJ8" s="16">
        <v>4</v>
      </c>
      <c r="BK8" s="16">
        <f t="shared" si="23"/>
        <v>2</v>
      </c>
      <c r="BL8" s="16">
        <f>471+377+262+260</f>
        <v>1370</v>
      </c>
      <c r="BM8" s="23">
        <v>9586</v>
      </c>
      <c r="BN8" s="16">
        <v>2780</v>
      </c>
      <c r="BO8" s="22">
        <f t="shared" si="2"/>
        <v>0.29000625912789485</v>
      </c>
      <c r="BP8" s="25">
        <f t="shared" si="3"/>
        <v>29.000625912789484</v>
      </c>
      <c r="BQ8" s="16">
        <v>5</v>
      </c>
      <c r="BR8" s="16">
        <f t="shared" si="24"/>
        <v>2.5</v>
      </c>
      <c r="BS8" s="24">
        <v>2.18</v>
      </c>
      <c r="BT8" s="16">
        <v>10</v>
      </c>
      <c r="BU8" s="16">
        <f t="shared" si="25"/>
        <v>3.3333333333333335</v>
      </c>
      <c r="BV8" s="16">
        <v>0.29</v>
      </c>
      <c r="BW8" s="16">
        <v>13</v>
      </c>
      <c r="BX8" s="16">
        <f t="shared" si="26"/>
        <v>4.333333333333333</v>
      </c>
      <c r="BY8" s="16">
        <v>3.32</v>
      </c>
      <c r="BZ8" s="16">
        <v>3</v>
      </c>
      <c r="CA8" s="16">
        <f t="shared" si="27"/>
        <v>1</v>
      </c>
      <c r="CB8" s="16">
        <v>0.33</v>
      </c>
      <c r="CC8" s="16">
        <v>2</v>
      </c>
      <c r="CD8" s="16">
        <f t="shared" si="28"/>
        <v>0.6666666666666666</v>
      </c>
      <c r="CE8" s="24">
        <v>34.17</v>
      </c>
      <c r="CF8" s="16">
        <v>2</v>
      </c>
      <c r="CG8" s="16">
        <f t="shared" si="29"/>
        <v>0.6666666666666666</v>
      </c>
      <c r="CH8" s="16">
        <v>27.42</v>
      </c>
      <c r="CI8" s="16">
        <v>1</v>
      </c>
      <c r="CJ8" s="16">
        <f t="shared" si="30"/>
        <v>0.25</v>
      </c>
      <c r="CK8" s="16">
        <v>76.6</v>
      </c>
      <c r="CL8" s="16">
        <v>7</v>
      </c>
      <c r="CM8" s="16">
        <f t="shared" si="31"/>
        <v>2.3333333333333335</v>
      </c>
      <c r="CN8" s="16">
        <v>96.52</v>
      </c>
      <c r="CO8" s="16">
        <v>10</v>
      </c>
      <c r="CP8" s="16">
        <f t="shared" si="32"/>
        <v>3.3333333333333335</v>
      </c>
      <c r="CQ8" s="16">
        <v>4.6</v>
      </c>
      <c r="CR8" s="16">
        <v>5</v>
      </c>
      <c r="CS8" s="16">
        <f t="shared" si="33"/>
        <v>1.6666666666666667</v>
      </c>
      <c r="CT8" s="16">
        <v>86.2</v>
      </c>
      <c r="CU8" s="16">
        <v>11</v>
      </c>
      <c r="CV8" s="16">
        <f t="shared" si="34"/>
        <v>3.6666666666666665</v>
      </c>
      <c r="CW8" s="16">
        <v>46.2</v>
      </c>
      <c r="CX8" s="16">
        <v>4</v>
      </c>
      <c r="CY8" s="16">
        <f t="shared" si="35"/>
        <v>1.3333333333333333</v>
      </c>
      <c r="CZ8" s="16">
        <v>74.7</v>
      </c>
      <c r="DA8" s="16">
        <v>6</v>
      </c>
      <c r="DB8" s="16">
        <f t="shared" si="36"/>
        <v>2</v>
      </c>
      <c r="DC8" s="16">
        <v>16.3</v>
      </c>
      <c r="DD8" s="16">
        <v>9</v>
      </c>
      <c r="DE8" s="16">
        <f t="shared" si="37"/>
        <v>3</v>
      </c>
      <c r="DF8" s="16">
        <v>2.5</v>
      </c>
      <c r="DG8" s="16">
        <v>8</v>
      </c>
      <c r="DH8" s="16">
        <f t="shared" si="38"/>
        <v>1.6</v>
      </c>
      <c r="DI8" s="26">
        <f t="shared" si="4"/>
        <v>76.86666666666667</v>
      </c>
      <c r="DJ8" s="20"/>
    </row>
    <row r="9" spans="1:114" ht="12.75">
      <c r="A9" s="17">
        <f t="shared" si="0"/>
        <v>5</v>
      </c>
      <c r="B9" s="21" t="s">
        <v>34</v>
      </c>
      <c r="C9" s="16">
        <v>100</v>
      </c>
      <c r="D9" s="16">
        <v>1</v>
      </c>
      <c r="E9" s="16">
        <f t="shared" si="5"/>
        <v>0.25</v>
      </c>
      <c r="F9" s="22">
        <v>0.5333972515180568</v>
      </c>
      <c r="G9" s="16">
        <v>8</v>
      </c>
      <c r="H9" s="16">
        <f t="shared" si="6"/>
        <v>1.6</v>
      </c>
      <c r="I9" s="16">
        <v>100</v>
      </c>
      <c r="J9" s="16">
        <v>1</v>
      </c>
      <c r="K9" s="16">
        <f t="shared" si="7"/>
        <v>0.3333333333333333</v>
      </c>
      <c r="L9" s="23">
        <v>6</v>
      </c>
      <c r="M9" s="16">
        <v>14</v>
      </c>
      <c r="N9" s="16">
        <f t="shared" si="8"/>
        <v>7</v>
      </c>
      <c r="O9" s="23">
        <v>1</v>
      </c>
      <c r="P9" s="16">
        <v>6</v>
      </c>
      <c r="Q9" s="16">
        <f t="shared" si="9"/>
        <v>2</v>
      </c>
      <c r="R9" s="16">
        <v>37.35</v>
      </c>
      <c r="S9" s="16">
        <v>15</v>
      </c>
      <c r="T9" s="16">
        <f t="shared" si="10"/>
        <v>3</v>
      </c>
      <c r="U9" s="16">
        <v>100</v>
      </c>
      <c r="V9" s="16">
        <v>1</v>
      </c>
      <c r="W9" s="16">
        <f t="shared" si="11"/>
        <v>0.25</v>
      </c>
      <c r="X9" s="16">
        <v>0.03</v>
      </c>
      <c r="Y9" s="16">
        <v>4</v>
      </c>
      <c r="Z9" s="16">
        <f t="shared" si="12"/>
        <v>0.8</v>
      </c>
      <c r="AA9" s="16">
        <v>3.24</v>
      </c>
      <c r="AB9" s="16">
        <v>14</v>
      </c>
      <c r="AC9" s="16">
        <f t="shared" si="13"/>
        <v>2.8</v>
      </c>
      <c r="AD9" s="16">
        <v>82.1</v>
      </c>
      <c r="AE9" s="16">
        <v>8</v>
      </c>
      <c r="AF9" s="16">
        <f t="shared" si="14"/>
        <v>2.6666666666666665</v>
      </c>
      <c r="AG9" s="16">
        <v>63.88</v>
      </c>
      <c r="AH9" s="16">
        <v>8</v>
      </c>
      <c r="AI9" s="16">
        <f t="shared" si="15"/>
        <v>2</v>
      </c>
      <c r="AJ9" s="24">
        <v>84.09</v>
      </c>
      <c r="AK9" s="16">
        <v>13</v>
      </c>
      <c r="AL9" s="16">
        <f t="shared" si="16"/>
        <v>4.333333333333333</v>
      </c>
      <c r="AM9" s="16">
        <v>39.24</v>
      </c>
      <c r="AN9" s="16">
        <v>10</v>
      </c>
      <c r="AO9" s="16">
        <f t="shared" si="17"/>
        <v>3.3333333333333335</v>
      </c>
      <c r="AP9" s="16">
        <v>100</v>
      </c>
      <c r="AQ9" s="16">
        <v>1</v>
      </c>
      <c r="AR9" s="16">
        <f t="shared" si="18"/>
        <v>0.25</v>
      </c>
      <c r="AS9" s="16">
        <v>5719</v>
      </c>
      <c r="AT9" s="16">
        <v>63</v>
      </c>
      <c r="AU9" s="16">
        <v>60</v>
      </c>
      <c r="AV9" s="16">
        <v>3129</v>
      </c>
      <c r="AW9" s="25">
        <v>25.25</v>
      </c>
      <c r="AX9" s="16">
        <v>7</v>
      </c>
      <c r="AY9" s="16">
        <f t="shared" si="19"/>
        <v>3.5</v>
      </c>
      <c r="AZ9" s="16">
        <v>100</v>
      </c>
      <c r="BA9" s="16">
        <v>1</v>
      </c>
      <c r="BB9" s="16">
        <f t="shared" si="20"/>
        <v>0.5</v>
      </c>
      <c r="BC9" s="16">
        <v>100</v>
      </c>
      <c r="BD9" s="16">
        <v>1</v>
      </c>
      <c r="BE9" s="16">
        <f t="shared" si="21"/>
        <v>0.5</v>
      </c>
      <c r="BF9" s="25">
        <v>115.27</v>
      </c>
      <c r="BG9" s="24">
        <v>1</v>
      </c>
      <c r="BH9" s="16">
        <f t="shared" si="22"/>
        <v>0.5</v>
      </c>
      <c r="BI9" s="25">
        <f t="shared" si="1"/>
        <v>15.915627996164908</v>
      </c>
      <c r="BJ9" s="16">
        <v>1</v>
      </c>
      <c r="BK9" s="16">
        <f t="shared" si="23"/>
        <v>0.5</v>
      </c>
      <c r="BL9" s="16">
        <v>498</v>
      </c>
      <c r="BM9" s="23">
        <v>3129</v>
      </c>
      <c r="BN9" s="16">
        <v>727</v>
      </c>
      <c r="BO9" s="22">
        <f t="shared" si="2"/>
        <v>0.23234260147011826</v>
      </c>
      <c r="BP9" s="25">
        <f t="shared" si="3"/>
        <v>23.234260147011828</v>
      </c>
      <c r="BQ9" s="16">
        <v>12</v>
      </c>
      <c r="BR9" s="16">
        <f t="shared" si="24"/>
        <v>6</v>
      </c>
      <c r="BS9" s="24">
        <v>2.02</v>
      </c>
      <c r="BT9" s="16">
        <v>8</v>
      </c>
      <c r="BU9" s="16">
        <f t="shared" si="25"/>
        <v>2.6666666666666665</v>
      </c>
      <c r="BV9" s="16">
        <v>0.24</v>
      </c>
      <c r="BW9" s="16">
        <v>11</v>
      </c>
      <c r="BX9" s="16">
        <f t="shared" si="26"/>
        <v>3.6666666666666665</v>
      </c>
      <c r="BY9" s="16">
        <v>17.21</v>
      </c>
      <c r="BZ9" s="16">
        <v>15</v>
      </c>
      <c r="CA9" s="16">
        <f t="shared" si="27"/>
        <v>5</v>
      </c>
      <c r="CB9" s="16">
        <v>1.55</v>
      </c>
      <c r="CC9" s="16">
        <v>13</v>
      </c>
      <c r="CD9" s="16">
        <f t="shared" si="28"/>
        <v>4.333333333333333</v>
      </c>
      <c r="CE9" s="24">
        <v>17.57</v>
      </c>
      <c r="CF9" s="16">
        <v>12</v>
      </c>
      <c r="CG9" s="16">
        <f t="shared" si="29"/>
        <v>4</v>
      </c>
      <c r="CH9" s="16">
        <v>5.74</v>
      </c>
      <c r="CI9" s="16">
        <v>13</v>
      </c>
      <c r="CJ9" s="16">
        <f t="shared" si="30"/>
        <v>3.25</v>
      </c>
      <c r="CK9" s="16">
        <v>79.53</v>
      </c>
      <c r="CL9" s="16">
        <v>5</v>
      </c>
      <c r="CM9" s="16">
        <f t="shared" si="31"/>
        <v>1.6666666666666667</v>
      </c>
      <c r="CN9" s="16">
        <v>99.54</v>
      </c>
      <c r="CO9" s="16">
        <v>2</v>
      </c>
      <c r="CP9" s="16">
        <f t="shared" si="32"/>
        <v>0.6666666666666666</v>
      </c>
      <c r="CQ9" s="16">
        <v>4.24</v>
      </c>
      <c r="CR9" s="16">
        <v>3</v>
      </c>
      <c r="CS9" s="16">
        <f t="shared" si="33"/>
        <v>1</v>
      </c>
      <c r="CT9" s="16">
        <v>93.9</v>
      </c>
      <c r="CU9" s="16">
        <v>7</v>
      </c>
      <c r="CV9" s="16">
        <f t="shared" si="34"/>
        <v>2.3333333333333335</v>
      </c>
      <c r="CW9" s="16">
        <v>47.61</v>
      </c>
      <c r="CX9" s="16">
        <v>3</v>
      </c>
      <c r="CY9" s="16">
        <f t="shared" si="35"/>
        <v>1</v>
      </c>
      <c r="CZ9" s="16">
        <v>70.03</v>
      </c>
      <c r="DA9" s="16">
        <v>9</v>
      </c>
      <c r="DB9" s="16">
        <f t="shared" si="36"/>
        <v>3</v>
      </c>
      <c r="DC9" s="16">
        <v>20.82</v>
      </c>
      <c r="DD9" s="16">
        <v>4</v>
      </c>
      <c r="DE9" s="16">
        <f t="shared" si="37"/>
        <v>1.3333333333333333</v>
      </c>
      <c r="DF9" s="16">
        <v>2.89</v>
      </c>
      <c r="DG9" s="16">
        <v>7</v>
      </c>
      <c r="DH9" s="16">
        <f t="shared" si="38"/>
        <v>1.4</v>
      </c>
      <c r="DI9" s="26">
        <f t="shared" si="4"/>
        <v>77.43333333333332</v>
      </c>
      <c r="DJ9" s="20"/>
    </row>
    <row r="10" spans="1:114" ht="12.75">
      <c r="A10" s="17">
        <f t="shared" si="0"/>
        <v>6</v>
      </c>
      <c r="B10" s="21" t="s">
        <v>38</v>
      </c>
      <c r="C10" s="16">
        <v>100</v>
      </c>
      <c r="D10" s="16">
        <v>1</v>
      </c>
      <c r="E10" s="16">
        <f t="shared" si="5"/>
        <v>0.25</v>
      </c>
      <c r="F10" s="22">
        <v>0.6526471130787678</v>
      </c>
      <c r="G10" s="16">
        <v>2</v>
      </c>
      <c r="H10" s="16">
        <f t="shared" si="6"/>
        <v>0.4</v>
      </c>
      <c r="I10" s="16">
        <v>30.77</v>
      </c>
      <c r="J10" s="16">
        <v>5</v>
      </c>
      <c r="K10" s="16">
        <f t="shared" si="7"/>
        <v>1.6666666666666667</v>
      </c>
      <c r="L10" s="23">
        <v>17</v>
      </c>
      <c r="M10" s="16">
        <v>8</v>
      </c>
      <c r="N10" s="16">
        <f t="shared" si="8"/>
        <v>4</v>
      </c>
      <c r="O10" s="23">
        <v>0</v>
      </c>
      <c r="P10" s="16">
        <v>19</v>
      </c>
      <c r="Q10" s="16">
        <f t="shared" si="9"/>
        <v>6.333333333333333</v>
      </c>
      <c r="R10" s="16">
        <v>32.66</v>
      </c>
      <c r="S10" s="16">
        <v>17</v>
      </c>
      <c r="T10" s="16">
        <f t="shared" si="10"/>
        <v>3.4</v>
      </c>
      <c r="U10" s="16">
        <v>93.33</v>
      </c>
      <c r="V10" s="16">
        <v>5</v>
      </c>
      <c r="W10" s="16">
        <f t="shared" si="11"/>
        <v>1.25</v>
      </c>
      <c r="X10" s="16">
        <v>0</v>
      </c>
      <c r="Y10" s="16">
        <v>1</v>
      </c>
      <c r="Z10" s="16">
        <f t="shared" si="12"/>
        <v>0.2</v>
      </c>
      <c r="AA10" s="16">
        <v>5.43</v>
      </c>
      <c r="AB10" s="16">
        <v>5</v>
      </c>
      <c r="AC10" s="16">
        <f t="shared" si="13"/>
        <v>1</v>
      </c>
      <c r="AD10" s="16">
        <v>85.3</v>
      </c>
      <c r="AE10" s="16">
        <v>4</v>
      </c>
      <c r="AF10" s="16">
        <f t="shared" si="14"/>
        <v>1.3333333333333333</v>
      </c>
      <c r="AG10" s="16">
        <v>73.5</v>
      </c>
      <c r="AH10" s="16">
        <v>1</v>
      </c>
      <c r="AI10" s="16">
        <f t="shared" si="15"/>
        <v>0.25</v>
      </c>
      <c r="AJ10" s="24">
        <v>93.75</v>
      </c>
      <c r="AK10" s="16">
        <v>7</v>
      </c>
      <c r="AL10" s="16">
        <f t="shared" si="16"/>
        <v>2.3333333333333335</v>
      </c>
      <c r="AM10" s="16">
        <v>69.5</v>
      </c>
      <c r="AN10" s="16">
        <v>17</v>
      </c>
      <c r="AO10" s="16">
        <f t="shared" si="17"/>
        <v>5.666666666666667</v>
      </c>
      <c r="AP10" s="16">
        <v>100</v>
      </c>
      <c r="AQ10" s="16">
        <v>1</v>
      </c>
      <c r="AR10" s="16">
        <f t="shared" si="18"/>
        <v>0.25</v>
      </c>
      <c r="AS10" s="16">
        <v>10129</v>
      </c>
      <c r="AT10" s="16">
        <v>83</v>
      </c>
      <c r="AU10" s="16">
        <v>24</v>
      </c>
      <c r="AV10" s="16">
        <v>5421</v>
      </c>
      <c r="AW10" s="25">
        <v>13.26</v>
      </c>
      <c r="AX10" s="16">
        <v>11</v>
      </c>
      <c r="AY10" s="16">
        <f t="shared" si="19"/>
        <v>5.5</v>
      </c>
      <c r="AZ10" s="16">
        <v>100</v>
      </c>
      <c r="BA10" s="16">
        <v>1</v>
      </c>
      <c r="BB10" s="16">
        <f t="shared" si="20"/>
        <v>0.5</v>
      </c>
      <c r="BC10" s="16">
        <v>84.21</v>
      </c>
      <c r="BD10" s="16">
        <v>8</v>
      </c>
      <c r="BE10" s="16">
        <f t="shared" si="21"/>
        <v>4</v>
      </c>
      <c r="BF10" s="25">
        <v>103.74</v>
      </c>
      <c r="BG10" s="24">
        <v>8</v>
      </c>
      <c r="BH10" s="16">
        <f t="shared" si="22"/>
        <v>4</v>
      </c>
      <c r="BI10" s="25">
        <f t="shared" si="1"/>
        <v>14.960339420771076</v>
      </c>
      <c r="BJ10" s="16">
        <v>3</v>
      </c>
      <c r="BK10" s="16">
        <f t="shared" si="23"/>
        <v>1.5</v>
      </c>
      <c r="BL10" s="16">
        <f>393+418</f>
        <v>811</v>
      </c>
      <c r="BM10" s="23">
        <v>5421</v>
      </c>
      <c r="BN10" s="16">
        <v>1503</v>
      </c>
      <c r="BO10" s="22">
        <f t="shared" si="2"/>
        <v>0.2772551189817377</v>
      </c>
      <c r="BP10" s="25">
        <f t="shared" si="3"/>
        <v>27.72551189817377</v>
      </c>
      <c r="BQ10" s="16">
        <v>7</v>
      </c>
      <c r="BR10" s="16">
        <f t="shared" si="24"/>
        <v>3.5</v>
      </c>
      <c r="BS10" s="24">
        <v>0.89</v>
      </c>
      <c r="BT10" s="16">
        <v>3</v>
      </c>
      <c r="BU10" s="16">
        <f t="shared" si="25"/>
        <v>1</v>
      </c>
      <c r="BV10" s="16">
        <v>0.05</v>
      </c>
      <c r="BW10" s="16">
        <v>2</v>
      </c>
      <c r="BX10" s="16">
        <f t="shared" si="26"/>
        <v>0.6666666666666666</v>
      </c>
      <c r="BY10" s="16">
        <v>26.85</v>
      </c>
      <c r="BZ10" s="16">
        <v>19</v>
      </c>
      <c r="CA10" s="16">
        <f t="shared" si="27"/>
        <v>6.333333333333333</v>
      </c>
      <c r="CB10" s="16">
        <v>2.08</v>
      </c>
      <c r="CC10" s="16">
        <v>15</v>
      </c>
      <c r="CD10" s="16">
        <f t="shared" si="28"/>
        <v>5</v>
      </c>
      <c r="CE10" s="24">
        <v>34.5</v>
      </c>
      <c r="CF10" s="16">
        <v>1</v>
      </c>
      <c r="CG10" s="16">
        <f t="shared" si="29"/>
        <v>0.3333333333333333</v>
      </c>
      <c r="CH10" s="16">
        <v>26.93</v>
      </c>
      <c r="CI10" s="16">
        <v>2</v>
      </c>
      <c r="CJ10" s="16">
        <f t="shared" si="30"/>
        <v>0.5</v>
      </c>
      <c r="CK10" s="16">
        <v>77.37</v>
      </c>
      <c r="CL10" s="16">
        <v>6</v>
      </c>
      <c r="CM10" s="16">
        <f t="shared" si="31"/>
        <v>2</v>
      </c>
      <c r="CN10" s="16">
        <v>100</v>
      </c>
      <c r="CO10" s="16">
        <v>1</v>
      </c>
      <c r="CP10" s="16">
        <f t="shared" si="32"/>
        <v>0.3333333333333333</v>
      </c>
      <c r="CQ10" s="16">
        <v>7.6</v>
      </c>
      <c r="CR10" s="16">
        <v>17</v>
      </c>
      <c r="CS10" s="16">
        <f t="shared" si="33"/>
        <v>5.666666666666667</v>
      </c>
      <c r="CT10" s="16">
        <v>82.61</v>
      </c>
      <c r="CU10" s="16">
        <v>15</v>
      </c>
      <c r="CV10" s="16">
        <f t="shared" si="34"/>
        <v>5</v>
      </c>
      <c r="CW10" s="16">
        <v>26.34</v>
      </c>
      <c r="CX10" s="16">
        <v>13</v>
      </c>
      <c r="CY10" s="16">
        <f t="shared" si="35"/>
        <v>4.333333333333333</v>
      </c>
      <c r="CZ10" s="16">
        <v>63.88</v>
      </c>
      <c r="DA10" s="16">
        <v>11</v>
      </c>
      <c r="DB10" s="16">
        <f t="shared" si="36"/>
        <v>3.6666666666666665</v>
      </c>
      <c r="DC10" s="16">
        <v>19.76</v>
      </c>
      <c r="DD10" s="16">
        <v>5</v>
      </c>
      <c r="DE10" s="16">
        <f t="shared" si="37"/>
        <v>1.6666666666666667</v>
      </c>
      <c r="DF10" s="16">
        <v>3.03</v>
      </c>
      <c r="DG10" s="16">
        <v>5</v>
      </c>
      <c r="DH10" s="16">
        <f t="shared" si="38"/>
        <v>1</v>
      </c>
      <c r="DI10" s="26">
        <f t="shared" si="4"/>
        <v>84.83333333333334</v>
      </c>
      <c r="DJ10" s="20"/>
    </row>
    <row r="11" spans="1:114" ht="12.75">
      <c r="A11" s="17">
        <f t="shared" si="0"/>
        <v>7</v>
      </c>
      <c r="B11" s="21" t="s">
        <v>39</v>
      </c>
      <c r="C11" s="16">
        <v>93.75</v>
      </c>
      <c r="D11" s="16">
        <v>4</v>
      </c>
      <c r="E11" s="16">
        <f t="shared" si="5"/>
        <v>1</v>
      </c>
      <c r="F11" s="22">
        <v>0.4769114307342922</v>
      </c>
      <c r="G11" s="16">
        <v>10</v>
      </c>
      <c r="H11" s="16">
        <f t="shared" si="6"/>
        <v>2</v>
      </c>
      <c r="I11" s="16">
        <v>21.88</v>
      </c>
      <c r="J11" s="16">
        <v>6</v>
      </c>
      <c r="K11" s="16">
        <f t="shared" si="7"/>
        <v>2</v>
      </c>
      <c r="L11" s="23">
        <v>16</v>
      </c>
      <c r="M11" s="16">
        <v>9</v>
      </c>
      <c r="N11" s="16">
        <f t="shared" si="8"/>
        <v>4.5</v>
      </c>
      <c r="O11" s="23">
        <v>5</v>
      </c>
      <c r="P11" s="16">
        <v>3</v>
      </c>
      <c r="Q11" s="16">
        <f t="shared" si="9"/>
        <v>1</v>
      </c>
      <c r="R11" s="16">
        <v>39.42</v>
      </c>
      <c r="S11" s="16">
        <v>12</v>
      </c>
      <c r="T11" s="16">
        <f t="shared" si="10"/>
        <v>2.4</v>
      </c>
      <c r="U11" s="16">
        <v>97.06</v>
      </c>
      <c r="V11" s="16">
        <v>3</v>
      </c>
      <c r="W11" s="16">
        <f t="shared" si="11"/>
        <v>0.75</v>
      </c>
      <c r="X11" s="16">
        <v>0</v>
      </c>
      <c r="Y11" s="16">
        <v>1</v>
      </c>
      <c r="Z11" s="16">
        <f t="shared" si="12"/>
        <v>0.2</v>
      </c>
      <c r="AA11" s="16">
        <v>5.64</v>
      </c>
      <c r="AB11" s="16">
        <v>4</v>
      </c>
      <c r="AC11" s="16">
        <f t="shared" si="13"/>
        <v>0.8</v>
      </c>
      <c r="AD11" s="16">
        <v>82.7</v>
      </c>
      <c r="AE11" s="16">
        <v>7</v>
      </c>
      <c r="AF11" s="16">
        <f t="shared" si="14"/>
        <v>2.3333333333333335</v>
      </c>
      <c r="AG11" s="16">
        <v>66.2</v>
      </c>
      <c r="AH11" s="16">
        <v>7</v>
      </c>
      <c r="AI11" s="16">
        <f t="shared" si="15"/>
        <v>1.75</v>
      </c>
      <c r="AJ11" s="24">
        <v>100</v>
      </c>
      <c r="AK11" s="16">
        <v>1</v>
      </c>
      <c r="AL11" s="16">
        <f t="shared" si="16"/>
        <v>0.3333333333333333</v>
      </c>
      <c r="AM11" s="16">
        <v>32.34</v>
      </c>
      <c r="AN11" s="16">
        <v>7</v>
      </c>
      <c r="AO11" s="16">
        <f t="shared" si="17"/>
        <v>2.3333333333333335</v>
      </c>
      <c r="AP11" s="16">
        <v>90.63</v>
      </c>
      <c r="AQ11" s="16">
        <v>3</v>
      </c>
      <c r="AR11" s="16">
        <f t="shared" si="18"/>
        <v>0.75</v>
      </c>
      <c r="AS11" s="16">
        <v>7087</v>
      </c>
      <c r="AT11" s="16">
        <v>22</v>
      </c>
      <c r="AU11" s="16">
        <v>47</v>
      </c>
      <c r="AV11" s="16">
        <v>6605</v>
      </c>
      <c r="AW11" s="25">
        <v>8.17</v>
      </c>
      <c r="AX11" s="16">
        <v>16</v>
      </c>
      <c r="AY11" s="16">
        <f t="shared" si="19"/>
        <v>8</v>
      </c>
      <c r="AZ11" s="16">
        <v>99.71</v>
      </c>
      <c r="BA11" s="16">
        <v>2</v>
      </c>
      <c r="BB11" s="16">
        <f t="shared" si="20"/>
        <v>1</v>
      </c>
      <c r="BC11" s="16">
        <v>67.86</v>
      </c>
      <c r="BD11" s="16">
        <v>11</v>
      </c>
      <c r="BE11" s="16">
        <f t="shared" si="21"/>
        <v>5.5</v>
      </c>
      <c r="BF11" s="25">
        <v>103.31</v>
      </c>
      <c r="BG11" s="24">
        <v>9</v>
      </c>
      <c r="BH11" s="16">
        <f t="shared" si="22"/>
        <v>4.5</v>
      </c>
      <c r="BI11" s="25">
        <f t="shared" si="1"/>
        <v>6.358819076457229</v>
      </c>
      <c r="BJ11" s="16">
        <v>19</v>
      </c>
      <c r="BK11" s="16">
        <f t="shared" si="23"/>
        <v>9.5</v>
      </c>
      <c r="BL11" s="16">
        <f>135+285</f>
        <v>420</v>
      </c>
      <c r="BM11" s="23">
        <v>6605</v>
      </c>
      <c r="BN11" s="16">
        <v>2227</v>
      </c>
      <c r="BO11" s="22">
        <f t="shared" si="2"/>
        <v>0.3371688115064345</v>
      </c>
      <c r="BP11" s="25">
        <f t="shared" si="3"/>
        <v>33.71688115064345</v>
      </c>
      <c r="BQ11" s="16">
        <v>2</v>
      </c>
      <c r="BR11" s="16">
        <f t="shared" si="24"/>
        <v>1</v>
      </c>
      <c r="BS11" s="24">
        <v>0.45</v>
      </c>
      <c r="BT11" s="16">
        <v>1</v>
      </c>
      <c r="BU11" s="16">
        <f>BT11/3</f>
        <v>0.3333333333333333</v>
      </c>
      <c r="BV11" s="16">
        <v>0.04</v>
      </c>
      <c r="BW11" s="16">
        <v>1</v>
      </c>
      <c r="BX11" s="16">
        <f t="shared" si="26"/>
        <v>0.3333333333333333</v>
      </c>
      <c r="BY11" s="16">
        <v>4.31</v>
      </c>
      <c r="BZ11" s="16">
        <v>5</v>
      </c>
      <c r="CA11" s="16">
        <f t="shared" si="27"/>
        <v>1.6666666666666667</v>
      </c>
      <c r="CB11" s="16">
        <v>0.45</v>
      </c>
      <c r="CC11" s="16">
        <v>3</v>
      </c>
      <c r="CD11" s="16">
        <f t="shared" si="28"/>
        <v>1</v>
      </c>
      <c r="CE11" s="24">
        <v>31.96</v>
      </c>
      <c r="CF11" s="16">
        <v>3</v>
      </c>
      <c r="CG11" s="16">
        <f t="shared" si="29"/>
        <v>1</v>
      </c>
      <c r="CH11" s="16">
        <v>14.2</v>
      </c>
      <c r="CI11" s="16">
        <v>7</v>
      </c>
      <c r="CJ11" s="16">
        <f t="shared" si="30"/>
        <v>1.75</v>
      </c>
      <c r="CK11" s="16">
        <v>77.43</v>
      </c>
      <c r="CL11" s="16">
        <v>6</v>
      </c>
      <c r="CM11" s="16">
        <f t="shared" si="31"/>
        <v>2</v>
      </c>
      <c r="CN11" s="16">
        <v>97.22</v>
      </c>
      <c r="CO11" s="16">
        <v>8</v>
      </c>
      <c r="CP11" s="16">
        <f t="shared" si="32"/>
        <v>2.6666666666666665</v>
      </c>
      <c r="CQ11" s="16">
        <v>5.69</v>
      </c>
      <c r="CR11" s="16">
        <v>10</v>
      </c>
      <c r="CS11" s="16">
        <f t="shared" si="33"/>
        <v>3.3333333333333335</v>
      </c>
      <c r="CT11" s="16">
        <v>83.76</v>
      </c>
      <c r="CU11" s="16">
        <v>14</v>
      </c>
      <c r="CV11" s="16">
        <f t="shared" si="34"/>
        <v>4.666666666666667</v>
      </c>
      <c r="CW11" s="16">
        <v>21.24</v>
      </c>
      <c r="CX11" s="16">
        <v>14</v>
      </c>
      <c r="CY11" s="16">
        <f t="shared" si="35"/>
        <v>4.666666666666667</v>
      </c>
      <c r="CZ11" s="16">
        <v>48.93</v>
      </c>
      <c r="DA11" s="16">
        <v>17</v>
      </c>
      <c r="DB11" s="16">
        <f t="shared" si="36"/>
        <v>5.666666666666667</v>
      </c>
      <c r="DC11" s="16">
        <v>10.58</v>
      </c>
      <c r="DD11" s="16">
        <v>17</v>
      </c>
      <c r="DE11" s="16">
        <f t="shared" si="37"/>
        <v>5.666666666666667</v>
      </c>
      <c r="DF11" s="16">
        <v>3.1</v>
      </c>
      <c r="DG11" s="16">
        <v>4</v>
      </c>
      <c r="DH11" s="16">
        <f t="shared" si="38"/>
        <v>0.8</v>
      </c>
      <c r="DI11" s="26">
        <f t="shared" si="4"/>
        <v>87.2</v>
      </c>
      <c r="DJ11" s="20"/>
    </row>
    <row r="12" spans="1:114" ht="12.75">
      <c r="A12" s="17">
        <f t="shared" si="0"/>
        <v>8</v>
      </c>
      <c r="B12" s="21" t="s">
        <v>30</v>
      </c>
      <c r="C12" s="16">
        <v>100</v>
      </c>
      <c r="D12" s="16">
        <v>1</v>
      </c>
      <c r="E12" s="16">
        <f t="shared" si="5"/>
        <v>0.25</v>
      </c>
      <c r="F12" s="22">
        <v>0.5869729231285103</v>
      </c>
      <c r="G12" s="16">
        <v>6</v>
      </c>
      <c r="H12" s="16">
        <f t="shared" si="6"/>
        <v>1.2</v>
      </c>
      <c r="I12" s="16">
        <v>6.43</v>
      </c>
      <c r="J12" s="16">
        <v>13</v>
      </c>
      <c r="K12" s="16">
        <f t="shared" si="7"/>
        <v>4.333333333333333</v>
      </c>
      <c r="L12" s="23">
        <v>44</v>
      </c>
      <c r="M12" s="16">
        <v>5</v>
      </c>
      <c r="N12" s="16">
        <f t="shared" si="8"/>
        <v>2.5</v>
      </c>
      <c r="O12" s="23">
        <v>5</v>
      </c>
      <c r="P12" s="16">
        <v>3</v>
      </c>
      <c r="Q12" s="16">
        <f t="shared" si="9"/>
        <v>1</v>
      </c>
      <c r="R12" s="16">
        <v>44.6</v>
      </c>
      <c r="S12" s="16">
        <v>5</v>
      </c>
      <c r="T12" s="16">
        <f t="shared" si="10"/>
        <v>1</v>
      </c>
      <c r="U12" s="16">
        <v>93.33</v>
      </c>
      <c r="V12" s="16">
        <v>5</v>
      </c>
      <c r="W12" s="16">
        <f t="shared" si="11"/>
        <v>1.25</v>
      </c>
      <c r="X12" s="16">
        <v>0</v>
      </c>
      <c r="Y12" s="16">
        <v>1</v>
      </c>
      <c r="Z12" s="16">
        <f t="shared" si="12"/>
        <v>0.2</v>
      </c>
      <c r="AA12" s="16">
        <v>5.04</v>
      </c>
      <c r="AB12" s="16">
        <v>6</v>
      </c>
      <c r="AC12" s="16">
        <f t="shared" si="13"/>
        <v>1.2</v>
      </c>
      <c r="AD12" s="16">
        <v>79.7</v>
      </c>
      <c r="AE12" s="16">
        <v>12</v>
      </c>
      <c r="AF12" s="16">
        <f t="shared" si="14"/>
        <v>4</v>
      </c>
      <c r="AG12" s="16">
        <v>68.71</v>
      </c>
      <c r="AH12" s="16">
        <v>3</v>
      </c>
      <c r="AI12" s="16">
        <f t="shared" si="15"/>
        <v>0.75</v>
      </c>
      <c r="AJ12" s="24">
        <v>100</v>
      </c>
      <c r="AK12" s="16">
        <v>1</v>
      </c>
      <c r="AL12" s="16">
        <f t="shared" si="16"/>
        <v>0.3333333333333333</v>
      </c>
      <c r="AM12" s="16">
        <v>35.9</v>
      </c>
      <c r="AN12" s="16">
        <v>8</v>
      </c>
      <c r="AO12" s="16">
        <f t="shared" si="17"/>
        <v>2.6666666666666665</v>
      </c>
      <c r="AP12" s="16">
        <v>100</v>
      </c>
      <c r="AQ12" s="16">
        <v>1</v>
      </c>
      <c r="AR12" s="16">
        <f t="shared" si="18"/>
        <v>0.25</v>
      </c>
      <c r="AS12" s="16">
        <v>19154</v>
      </c>
      <c r="AT12" s="16">
        <v>154</v>
      </c>
      <c r="AU12" s="16">
        <v>74</v>
      </c>
      <c r="AV12" s="16">
        <v>11929</v>
      </c>
      <c r="AW12" s="25">
        <v>6.29</v>
      </c>
      <c r="AX12" s="16">
        <v>18</v>
      </c>
      <c r="AY12" s="16">
        <f t="shared" si="19"/>
        <v>9</v>
      </c>
      <c r="AZ12" s="16">
        <v>100</v>
      </c>
      <c r="BA12" s="16">
        <v>1</v>
      </c>
      <c r="BB12" s="16">
        <f t="shared" si="20"/>
        <v>0.5</v>
      </c>
      <c r="BC12" s="16">
        <v>86.71</v>
      </c>
      <c r="BD12" s="16">
        <v>5</v>
      </c>
      <c r="BE12" s="16">
        <f t="shared" si="21"/>
        <v>2.5</v>
      </c>
      <c r="BF12" s="25">
        <v>101.93</v>
      </c>
      <c r="BG12" s="24">
        <v>12</v>
      </c>
      <c r="BH12" s="16">
        <f t="shared" si="22"/>
        <v>6</v>
      </c>
      <c r="BI12" s="25">
        <f t="shared" si="1"/>
        <v>9.12751677852349</v>
      </c>
      <c r="BJ12" s="16">
        <v>12</v>
      </c>
      <c r="BK12" s="16">
        <f t="shared" si="23"/>
        <v>6</v>
      </c>
      <c r="BL12" s="16">
        <f>621+467</f>
        <v>1088</v>
      </c>
      <c r="BM12" s="23">
        <v>11920</v>
      </c>
      <c r="BN12" s="16">
        <v>2954</v>
      </c>
      <c r="BO12" s="22">
        <f t="shared" si="2"/>
        <v>0.24781879194630874</v>
      </c>
      <c r="BP12" s="25">
        <f t="shared" si="3"/>
        <v>24.781879194630875</v>
      </c>
      <c r="BQ12" s="16">
        <v>11</v>
      </c>
      <c r="BR12" s="16">
        <f t="shared" si="24"/>
        <v>5.5</v>
      </c>
      <c r="BS12" s="24">
        <v>2.63</v>
      </c>
      <c r="BT12" s="16">
        <v>13</v>
      </c>
      <c r="BU12" s="16">
        <f t="shared" si="25"/>
        <v>4.333333333333333</v>
      </c>
      <c r="BV12" s="16">
        <v>0.2</v>
      </c>
      <c r="BW12" s="16">
        <v>7</v>
      </c>
      <c r="BX12" s="16">
        <f t="shared" si="26"/>
        <v>2.3333333333333335</v>
      </c>
      <c r="BY12" s="16">
        <v>21.66</v>
      </c>
      <c r="BZ12" s="16">
        <v>17</v>
      </c>
      <c r="CA12" s="16">
        <f t="shared" si="27"/>
        <v>5.666666666666667</v>
      </c>
      <c r="CB12" s="16">
        <v>2.11</v>
      </c>
      <c r="CC12" s="16">
        <v>16</v>
      </c>
      <c r="CD12" s="16">
        <f t="shared" si="28"/>
        <v>5.333333333333333</v>
      </c>
      <c r="CE12" s="24">
        <v>22.08</v>
      </c>
      <c r="CF12" s="16">
        <v>9</v>
      </c>
      <c r="CG12" s="16">
        <f t="shared" si="29"/>
        <v>3</v>
      </c>
      <c r="CH12" s="16">
        <v>15.2</v>
      </c>
      <c r="CI12" s="16">
        <v>6</v>
      </c>
      <c r="CJ12" s="16">
        <f t="shared" si="30"/>
        <v>1.5</v>
      </c>
      <c r="CK12" s="16">
        <v>77.38</v>
      </c>
      <c r="CL12" s="16">
        <v>6</v>
      </c>
      <c r="CM12" s="16">
        <f t="shared" si="31"/>
        <v>2</v>
      </c>
      <c r="CN12" s="16">
        <v>99.1</v>
      </c>
      <c r="CO12" s="16">
        <v>3</v>
      </c>
      <c r="CP12" s="16">
        <f t="shared" si="32"/>
        <v>1</v>
      </c>
      <c r="CQ12" s="16">
        <v>5</v>
      </c>
      <c r="CR12" s="16">
        <v>7</v>
      </c>
      <c r="CS12" s="16">
        <f t="shared" si="33"/>
        <v>2.3333333333333335</v>
      </c>
      <c r="CT12" s="16">
        <v>93.55</v>
      </c>
      <c r="CU12" s="16">
        <v>8</v>
      </c>
      <c r="CV12" s="16">
        <f t="shared" si="34"/>
        <v>2.6666666666666665</v>
      </c>
      <c r="CW12" s="16">
        <v>52.35</v>
      </c>
      <c r="CX12" s="16">
        <v>2</v>
      </c>
      <c r="CY12" s="16">
        <f t="shared" si="35"/>
        <v>0.6666666666666666</v>
      </c>
      <c r="CZ12" s="16">
        <v>70.43</v>
      </c>
      <c r="DA12" s="16">
        <v>8</v>
      </c>
      <c r="DB12" s="16">
        <f>DA12/3</f>
        <v>2.6666666666666665</v>
      </c>
      <c r="DC12" s="16">
        <v>16.12</v>
      </c>
      <c r="DD12" s="16">
        <v>10</v>
      </c>
      <c r="DE12" s="16">
        <f>DD12/3</f>
        <v>3.3333333333333335</v>
      </c>
      <c r="DF12" s="16">
        <v>3.51</v>
      </c>
      <c r="DG12" s="16">
        <v>3</v>
      </c>
      <c r="DH12" s="16">
        <f t="shared" si="38"/>
        <v>0.6</v>
      </c>
      <c r="DI12" s="26">
        <f t="shared" si="4"/>
        <v>87.86666666666667</v>
      </c>
      <c r="DJ12" s="20"/>
    </row>
    <row r="13" spans="1:114" ht="12.75">
      <c r="A13" s="17">
        <f t="shared" si="0"/>
        <v>9</v>
      </c>
      <c r="B13" s="21" t="s">
        <v>36</v>
      </c>
      <c r="C13" s="16">
        <v>77.27</v>
      </c>
      <c r="D13" s="16">
        <v>11</v>
      </c>
      <c r="E13" s="16">
        <f t="shared" si="5"/>
        <v>2.75</v>
      </c>
      <c r="F13" s="22">
        <v>0.4923872450445274</v>
      </c>
      <c r="G13" s="16">
        <v>9</v>
      </c>
      <c r="H13" s="16">
        <f t="shared" si="6"/>
        <v>1.8</v>
      </c>
      <c r="I13" s="16">
        <v>13.64</v>
      </c>
      <c r="J13" s="16">
        <v>10</v>
      </c>
      <c r="K13" s="16">
        <f t="shared" si="7"/>
        <v>3.3333333333333335</v>
      </c>
      <c r="L13" s="23">
        <v>11</v>
      </c>
      <c r="M13" s="16">
        <v>11</v>
      </c>
      <c r="N13" s="16">
        <f t="shared" si="8"/>
        <v>5.5</v>
      </c>
      <c r="O13" s="23">
        <v>1</v>
      </c>
      <c r="P13" s="16">
        <v>6</v>
      </c>
      <c r="Q13" s="16">
        <f t="shared" si="9"/>
        <v>2</v>
      </c>
      <c r="R13" s="16">
        <v>53.53</v>
      </c>
      <c r="S13" s="16">
        <v>3</v>
      </c>
      <c r="T13" s="16">
        <f t="shared" si="10"/>
        <v>0.6</v>
      </c>
      <c r="U13" s="16">
        <v>92.31</v>
      </c>
      <c r="V13" s="16">
        <v>6</v>
      </c>
      <c r="W13" s="16">
        <f t="shared" si="11"/>
        <v>1.5</v>
      </c>
      <c r="X13" s="16">
        <v>0</v>
      </c>
      <c r="Y13" s="16">
        <v>1</v>
      </c>
      <c r="Z13" s="16">
        <f t="shared" si="12"/>
        <v>0.2</v>
      </c>
      <c r="AA13" s="16">
        <v>4.98</v>
      </c>
      <c r="AB13" s="16">
        <v>7</v>
      </c>
      <c r="AC13" s="16">
        <f t="shared" si="13"/>
        <v>1.4</v>
      </c>
      <c r="AD13" s="16">
        <v>81.8</v>
      </c>
      <c r="AE13" s="16">
        <v>9</v>
      </c>
      <c r="AF13" s="16">
        <f t="shared" si="14"/>
        <v>3</v>
      </c>
      <c r="AG13" s="16">
        <v>61</v>
      </c>
      <c r="AH13" s="16">
        <v>14</v>
      </c>
      <c r="AI13" s="16">
        <f t="shared" si="15"/>
        <v>3.5</v>
      </c>
      <c r="AJ13" s="24">
        <v>96.66</v>
      </c>
      <c r="AK13" s="16">
        <v>5</v>
      </c>
      <c r="AL13" s="16">
        <f t="shared" si="16"/>
        <v>1.6666666666666667</v>
      </c>
      <c r="AM13" s="16">
        <v>27.19</v>
      </c>
      <c r="AN13" s="16">
        <v>4</v>
      </c>
      <c r="AO13" s="16">
        <f t="shared" si="17"/>
        <v>1.3333333333333333</v>
      </c>
      <c r="AP13" s="16">
        <v>90.9</v>
      </c>
      <c r="AQ13" s="16">
        <v>2</v>
      </c>
      <c r="AR13" s="16">
        <f t="shared" si="18"/>
        <v>0.5</v>
      </c>
      <c r="AS13" s="16">
        <v>3674</v>
      </c>
      <c r="AT13" s="16">
        <v>67</v>
      </c>
      <c r="AU13" s="16">
        <v>114</v>
      </c>
      <c r="AV13" s="16">
        <v>3481</v>
      </c>
      <c r="AW13" s="25">
        <v>51.7</v>
      </c>
      <c r="AX13" s="16">
        <v>1</v>
      </c>
      <c r="AY13" s="16">
        <f t="shared" si="19"/>
        <v>0.5</v>
      </c>
      <c r="AZ13" s="16">
        <v>100</v>
      </c>
      <c r="BA13" s="16">
        <v>1</v>
      </c>
      <c r="BB13" s="16">
        <f t="shared" si="20"/>
        <v>0.5</v>
      </c>
      <c r="BC13" s="16">
        <v>93.75</v>
      </c>
      <c r="BD13" s="16">
        <v>2</v>
      </c>
      <c r="BE13" s="16">
        <f t="shared" si="21"/>
        <v>1</v>
      </c>
      <c r="BF13" s="25">
        <v>105.52</v>
      </c>
      <c r="BG13" s="24">
        <v>6</v>
      </c>
      <c r="BH13" s="16">
        <f t="shared" si="22"/>
        <v>3</v>
      </c>
      <c r="BI13" s="25">
        <f t="shared" si="1"/>
        <v>12.324044814708417</v>
      </c>
      <c r="BJ13" s="16">
        <v>8</v>
      </c>
      <c r="BK13" s="16">
        <f t="shared" si="23"/>
        <v>4</v>
      </c>
      <c r="BL13" s="16">
        <v>429</v>
      </c>
      <c r="BM13" s="23">
        <v>3481</v>
      </c>
      <c r="BN13" s="16">
        <v>339</v>
      </c>
      <c r="BO13" s="22">
        <f t="shared" si="2"/>
        <v>0.09738580867566791</v>
      </c>
      <c r="BP13" s="25">
        <f t="shared" si="3"/>
        <v>9.73858086756679</v>
      </c>
      <c r="BQ13" s="16">
        <v>18</v>
      </c>
      <c r="BR13" s="16">
        <f t="shared" si="24"/>
        <v>9</v>
      </c>
      <c r="BS13" s="24">
        <v>1.43</v>
      </c>
      <c r="BT13" s="16">
        <v>5</v>
      </c>
      <c r="BU13" s="16">
        <f t="shared" si="25"/>
        <v>1.6666666666666667</v>
      </c>
      <c r="BV13" s="16">
        <v>0.057</v>
      </c>
      <c r="BW13" s="16">
        <v>3</v>
      </c>
      <c r="BX13" s="16">
        <f t="shared" si="26"/>
        <v>1</v>
      </c>
      <c r="BY13" s="16">
        <v>5.75</v>
      </c>
      <c r="BZ13" s="16">
        <v>9</v>
      </c>
      <c r="CA13" s="16">
        <f t="shared" si="27"/>
        <v>3</v>
      </c>
      <c r="CB13" s="16">
        <v>0.83</v>
      </c>
      <c r="CC13" s="16">
        <v>7</v>
      </c>
      <c r="CD13" s="16">
        <f t="shared" si="28"/>
        <v>2.3333333333333335</v>
      </c>
      <c r="CE13" s="24">
        <v>15.8</v>
      </c>
      <c r="CF13" s="16">
        <v>13</v>
      </c>
      <c r="CG13" s="16">
        <f t="shared" si="29"/>
        <v>4.333333333333333</v>
      </c>
      <c r="CH13" s="16">
        <v>3.73</v>
      </c>
      <c r="CI13" s="16">
        <v>16</v>
      </c>
      <c r="CJ13" s="16">
        <f t="shared" si="30"/>
        <v>4</v>
      </c>
      <c r="CK13" s="16">
        <v>80</v>
      </c>
      <c r="CL13" s="16">
        <v>3</v>
      </c>
      <c r="CM13" s="16">
        <f t="shared" si="31"/>
        <v>1</v>
      </c>
      <c r="CN13" s="16">
        <v>98.12</v>
      </c>
      <c r="CO13" s="16">
        <v>7</v>
      </c>
      <c r="CP13" s="16">
        <f t="shared" si="32"/>
        <v>2.3333333333333335</v>
      </c>
      <c r="CQ13" s="16">
        <v>6.15</v>
      </c>
      <c r="CR13" s="16">
        <v>12</v>
      </c>
      <c r="CS13" s="16">
        <f t="shared" si="33"/>
        <v>4</v>
      </c>
      <c r="CT13" s="16">
        <v>62.8</v>
      </c>
      <c r="CU13" s="16">
        <v>18</v>
      </c>
      <c r="CV13" s="16">
        <f t="shared" si="34"/>
        <v>6</v>
      </c>
      <c r="CW13" s="16">
        <v>44.7</v>
      </c>
      <c r="CX13" s="16">
        <v>5</v>
      </c>
      <c r="CY13" s="16">
        <f t="shared" si="35"/>
        <v>1.6666666666666667</v>
      </c>
      <c r="CZ13" s="16">
        <v>31.96</v>
      </c>
      <c r="DA13" s="16">
        <v>19</v>
      </c>
      <c r="DB13" s="16">
        <f t="shared" si="36"/>
        <v>6.333333333333333</v>
      </c>
      <c r="DC13" s="16">
        <v>23.34</v>
      </c>
      <c r="DD13" s="16">
        <v>3</v>
      </c>
      <c r="DE13" s="16">
        <f t="shared" si="37"/>
        <v>1</v>
      </c>
      <c r="DF13" s="16">
        <v>1.62</v>
      </c>
      <c r="DG13" s="16">
        <v>16</v>
      </c>
      <c r="DH13" s="16">
        <f t="shared" si="38"/>
        <v>3.2</v>
      </c>
      <c r="DI13" s="26">
        <f t="shared" si="4"/>
        <v>88.95</v>
      </c>
      <c r="DJ13" s="20"/>
    </row>
    <row r="14" spans="1:148" s="2" customFormat="1" ht="12.75">
      <c r="A14" s="17">
        <f t="shared" si="0"/>
        <v>10</v>
      </c>
      <c r="B14" s="21" t="s">
        <v>45</v>
      </c>
      <c r="C14" s="16">
        <v>90.91</v>
      </c>
      <c r="D14" s="16">
        <v>5</v>
      </c>
      <c r="E14" s="16">
        <f t="shared" si="5"/>
        <v>1.25</v>
      </c>
      <c r="F14" s="22">
        <v>0.40112912565141867</v>
      </c>
      <c r="G14" s="16">
        <v>13</v>
      </c>
      <c r="H14" s="16">
        <f t="shared" si="6"/>
        <v>2.6</v>
      </c>
      <c r="I14" s="16">
        <v>6.06</v>
      </c>
      <c r="J14" s="16">
        <v>14</v>
      </c>
      <c r="K14" s="16">
        <f t="shared" si="7"/>
        <v>4.666666666666667</v>
      </c>
      <c r="L14" s="23">
        <v>27</v>
      </c>
      <c r="M14" s="16">
        <v>7</v>
      </c>
      <c r="N14" s="16">
        <f t="shared" si="8"/>
        <v>3.5</v>
      </c>
      <c r="O14" s="23">
        <v>2</v>
      </c>
      <c r="P14" s="16">
        <v>5</v>
      </c>
      <c r="Q14" s="16">
        <f t="shared" si="9"/>
        <v>1.6666666666666667</v>
      </c>
      <c r="R14" s="16">
        <v>44.29</v>
      </c>
      <c r="S14" s="16">
        <v>6</v>
      </c>
      <c r="T14" s="16">
        <f t="shared" si="10"/>
        <v>1.2</v>
      </c>
      <c r="U14" s="16">
        <v>93.33</v>
      </c>
      <c r="V14" s="16">
        <v>5</v>
      </c>
      <c r="W14" s="16">
        <f t="shared" si="11"/>
        <v>1.25</v>
      </c>
      <c r="X14" s="16">
        <v>0</v>
      </c>
      <c r="Y14" s="16">
        <v>1</v>
      </c>
      <c r="Z14" s="16">
        <f t="shared" si="12"/>
        <v>0.2</v>
      </c>
      <c r="AA14" s="16">
        <v>4.33</v>
      </c>
      <c r="AB14" s="16">
        <v>9</v>
      </c>
      <c r="AC14" s="16">
        <f t="shared" si="13"/>
        <v>1.8</v>
      </c>
      <c r="AD14" s="16">
        <v>83.44</v>
      </c>
      <c r="AE14" s="16">
        <v>6</v>
      </c>
      <c r="AF14" s="16">
        <f t="shared" si="14"/>
        <v>2</v>
      </c>
      <c r="AG14" s="16">
        <v>61.11</v>
      </c>
      <c r="AH14" s="16">
        <v>13</v>
      </c>
      <c r="AI14" s="16">
        <f t="shared" si="15"/>
        <v>3.25</v>
      </c>
      <c r="AJ14" s="24">
        <v>96.72</v>
      </c>
      <c r="AK14" s="16">
        <v>4</v>
      </c>
      <c r="AL14" s="16">
        <f t="shared" si="16"/>
        <v>1.3333333333333333</v>
      </c>
      <c r="AM14" s="16">
        <v>36.94</v>
      </c>
      <c r="AN14" s="16">
        <v>9</v>
      </c>
      <c r="AO14" s="16">
        <f t="shared" si="17"/>
        <v>3</v>
      </c>
      <c r="AP14" s="16">
        <v>84.85</v>
      </c>
      <c r="AQ14" s="16">
        <v>4</v>
      </c>
      <c r="AR14" s="16">
        <f t="shared" si="18"/>
        <v>1</v>
      </c>
      <c r="AS14" s="16">
        <v>4222</v>
      </c>
      <c r="AT14" s="16">
        <v>29</v>
      </c>
      <c r="AU14" s="16">
        <v>64</v>
      </c>
      <c r="AV14" s="16">
        <v>6908</v>
      </c>
      <c r="AW14" s="25">
        <v>9.99</v>
      </c>
      <c r="AX14" s="16">
        <v>15</v>
      </c>
      <c r="AY14" s="16">
        <f t="shared" si="19"/>
        <v>7.5</v>
      </c>
      <c r="AZ14" s="16">
        <v>100</v>
      </c>
      <c r="BA14" s="16">
        <v>1</v>
      </c>
      <c r="BB14" s="16">
        <f t="shared" si="20"/>
        <v>0.5</v>
      </c>
      <c r="BC14" s="16">
        <v>84.4</v>
      </c>
      <c r="BD14" s="16">
        <v>7</v>
      </c>
      <c r="BE14" s="16">
        <f t="shared" si="21"/>
        <v>3.5</v>
      </c>
      <c r="BF14" s="25">
        <v>106.27</v>
      </c>
      <c r="BG14" s="24">
        <v>4</v>
      </c>
      <c r="BH14" s="16">
        <f t="shared" si="22"/>
        <v>2</v>
      </c>
      <c r="BI14" s="25">
        <f t="shared" si="1"/>
        <v>7.54198031268095</v>
      </c>
      <c r="BJ14" s="16">
        <v>17</v>
      </c>
      <c r="BK14" s="16">
        <f t="shared" si="23"/>
        <v>8.5</v>
      </c>
      <c r="BL14" s="16">
        <v>521</v>
      </c>
      <c r="BM14" s="23">
        <v>6908</v>
      </c>
      <c r="BN14" s="16">
        <v>3095</v>
      </c>
      <c r="BO14" s="22">
        <f t="shared" si="2"/>
        <v>0.44803126809496235</v>
      </c>
      <c r="BP14" s="25">
        <f t="shared" si="3"/>
        <v>44.803126809496234</v>
      </c>
      <c r="BQ14" s="16">
        <v>1</v>
      </c>
      <c r="BR14" s="16">
        <f t="shared" si="24"/>
        <v>0.5</v>
      </c>
      <c r="BS14" s="24">
        <v>1.73</v>
      </c>
      <c r="BT14" s="16">
        <v>7</v>
      </c>
      <c r="BU14" s="16">
        <f t="shared" si="25"/>
        <v>2.3333333333333335</v>
      </c>
      <c r="BV14" s="16">
        <v>0.21</v>
      </c>
      <c r="BW14" s="16">
        <v>8</v>
      </c>
      <c r="BX14" s="16">
        <f t="shared" si="26"/>
        <v>2.6666666666666665</v>
      </c>
      <c r="BY14" s="16">
        <v>4.48</v>
      </c>
      <c r="BZ14" s="16">
        <v>6</v>
      </c>
      <c r="CA14" s="16">
        <f t="shared" si="27"/>
        <v>2</v>
      </c>
      <c r="CB14" s="16">
        <v>0.33</v>
      </c>
      <c r="CC14" s="16">
        <v>2</v>
      </c>
      <c r="CD14" s="16">
        <f t="shared" si="28"/>
        <v>0.6666666666666666</v>
      </c>
      <c r="CE14" s="24">
        <v>13.02</v>
      </c>
      <c r="CF14" s="16">
        <v>14</v>
      </c>
      <c r="CG14" s="16">
        <f t="shared" si="29"/>
        <v>4.666666666666667</v>
      </c>
      <c r="CH14" s="16">
        <v>7.52</v>
      </c>
      <c r="CI14" s="16">
        <v>10</v>
      </c>
      <c r="CJ14" s="16">
        <f t="shared" si="30"/>
        <v>2.5</v>
      </c>
      <c r="CK14" s="16">
        <v>57.86</v>
      </c>
      <c r="CL14" s="16">
        <v>15</v>
      </c>
      <c r="CM14" s="16">
        <f t="shared" si="31"/>
        <v>5</v>
      </c>
      <c r="CN14" s="16">
        <v>79.62</v>
      </c>
      <c r="CO14" s="16">
        <v>17</v>
      </c>
      <c r="CP14" s="16">
        <f t="shared" si="32"/>
        <v>5.666666666666667</v>
      </c>
      <c r="CQ14" s="16">
        <v>4.3</v>
      </c>
      <c r="CR14" s="16">
        <v>4</v>
      </c>
      <c r="CS14" s="16">
        <f t="shared" si="33"/>
        <v>1.3333333333333333</v>
      </c>
      <c r="CT14" s="16">
        <v>84.62</v>
      </c>
      <c r="CU14" s="16">
        <v>12</v>
      </c>
      <c r="CV14" s="16">
        <f t="shared" si="34"/>
        <v>4</v>
      </c>
      <c r="CW14" s="16">
        <v>40.25</v>
      </c>
      <c r="CX14" s="16">
        <v>7</v>
      </c>
      <c r="CY14" s="16">
        <f t="shared" si="35"/>
        <v>2.3333333333333335</v>
      </c>
      <c r="CZ14" s="16">
        <v>57.31</v>
      </c>
      <c r="DA14" s="16">
        <v>14</v>
      </c>
      <c r="DB14" s="16">
        <f t="shared" si="36"/>
        <v>4.666666666666667</v>
      </c>
      <c r="DC14" s="16">
        <v>18.75</v>
      </c>
      <c r="DD14" s="16">
        <v>6</v>
      </c>
      <c r="DE14" s="16">
        <f t="shared" si="37"/>
        <v>2</v>
      </c>
      <c r="DF14" s="16">
        <v>1.9</v>
      </c>
      <c r="DG14" s="16">
        <v>13</v>
      </c>
      <c r="DH14" s="16">
        <f t="shared" si="38"/>
        <v>2.6</v>
      </c>
      <c r="DI14" s="26">
        <f t="shared" si="4"/>
        <v>93.65</v>
      </c>
      <c r="DJ14" s="2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</row>
    <row r="15" spans="1:114" ht="12.75">
      <c r="A15" s="17">
        <f t="shared" si="0"/>
        <v>11</v>
      </c>
      <c r="B15" s="21" t="s">
        <v>32</v>
      </c>
      <c r="C15" s="16">
        <v>88.24</v>
      </c>
      <c r="D15" s="16">
        <v>6</v>
      </c>
      <c r="E15" s="16">
        <f t="shared" si="5"/>
        <v>1.5</v>
      </c>
      <c r="F15" s="22">
        <v>0.46296755016101065</v>
      </c>
      <c r="G15" s="16">
        <v>12</v>
      </c>
      <c r="H15" s="16">
        <f t="shared" si="6"/>
        <v>2.4</v>
      </c>
      <c r="I15" s="16">
        <v>20</v>
      </c>
      <c r="J15" s="16">
        <v>7</v>
      </c>
      <c r="K15" s="16">
        <f t="shared" si="7"/>
        <v>2.3333333333333335</v>
      </c>
      <c r="L15" s="23">
        <v>13</v>
      </c>
      <c r="M15" s="16">
        <v>10</v>
      </c>
      <c r="N15" s="16">
        <f t="shared" si="8"/>
        <v>5</v>
      </c>
      <c r="O15" s="23">
        <v>2</v>
      </c>
      <c r="P15" s="16">
        <v>5</v>
      </c>
      <c r="Q15" s="16">
        <f t="shared" si="9"/>
        <v>1.6666666666666667</v>
      </c>
      <c r="R15" s="16">
        <v>30.77</v>
      </c>
      <c r="S15" s="16">
        <v>19</v>
      </c>
      <c r="T15" s="16">
        <f t="shared" si="10"/>
        <v>3.8</v>
      </c>
      <c r="U15" s="16">
        <v>81.82</v>
      </c>
      <c r="V15" s="16">
        <v>10</v>
      </c>
      <c r="W15" s="16">
        <f t="shared" si="11"/>
        <v>2.5</v>
      </c>
      <c r="X15" s="16">
        <v>0.01</v>
      </c>
      <c r="Y15" s="16">
        <v>2</v>
      </c>
      <c r="Z15" s="16">
        <f t="shared" si="12"/>
        <v>0.4</v>
      </c>
      <c r="AA15" s="16">
        <v>2.87</v>
      </c>
      <c r="AB15" s="16">
        <v>17</v>
      </c>
      <c r="AC15" s="16">
        <f t="shared" si="13"/>
        <v>3.4</v>
      </c>
      <c r="AD15" s="16">
        <v>87</v>
      </c>
      <c r="AE15" s="16">
        <v>3</v>
      </c>
      <c r="AF15" s="16">
        <f t="shared" si="14"/>
        <v>1</v>
      </c>
      <c r="AG15" s="16">
        <v>58.5</v>
      </c>
      <c r="AH15" s="16">
        <v>17</v>
      </c>
      <c r="AI15" s="16">
        <f t="shared" si="15"/>
        <v>4.25</v>
      </c>
      <c r="AJ15" s="24">
        <v>100</v>
      </c>
      <c r="AK15" s="16">
        <v>1</v>
      </c>
      <c r="AL15" s="16">
        <f t="shared" si="16"/>
        <v>0.3333333333333333</v>
      </c>
      <c r="AM15" s="16">
        <v>26.68</v>
      </c>
      <c r="AN15" s="16">
        <v>3</v>
      </c>
      <c r="AO15" s="16">
        <f t="shared" si="17"/>
        <v>1</v>
      </c>
      <c r="AP15" s="16">
        <v>100</v>
      </c>
      <c r="AQ15" s="16">
        <v>1</v>
      </c>
      <c r="AR15" s="16">
        <f t="shared" si="18"/>
        <v>0.25</v>
      </c>
      <c r="AS15" s="16">
        <v>3286</v>
      </c>
      <c r="AT15" s="16">
        <v>39</v>
      </c>
      <c r="AU15" s="16">
        <v>173</v>
      </c>
      <c r="AV15" s="16">
        <v>8074</v>
      </c>
      <c r="AW15" s="25">
        <v>20.49</v>
      </c>
      <c r="AX15" s="16">
        <v>9</v>
      </c>
      <c r="AY15" s="16">
        <f t="shared" si="19"/>
        <v>4.5</v>
      </c>
      <c r="AZ15" s="16">
        <v>93.51</v>
      </c>
      <c r="BA15" s="16">
        <v>7</v>
      </c>
      <c r="BB15" s="16">
        <f t="shared" si="20"/>
        <v>3.5</v>
      </c>
      <c r="BC15" s="16">
        <v>70</v>
      </c>
      <c r="BD15" s="16">
        <v>10</v>
      </c>
      <c r="BE15" s="16">
        <f t="shared" si="21"/>
        <v>5</v>
      </c>
      <c r="BF15" s="25">
        <v>100.31</v>
      </c>
      <c r="BG15" s="24">
        <v>14</v>
      </c>
      <c r="BH15" s="16">
        <f t="shared" si="22"/>
        <v>7</v>
      </c>
      <c r="BI15" s="25">
        <f t="shared" si="1"/>
        <v>8.23631409462472</v>
      </c>
      <c r="BJ15" s="16">
        <v>13</v>
      </c>
      <c r="BK15" s="16">
        <f t="shared" si="23"/>
        <v>6.5</v>
      </c>
      <c r="BL15" s="16">
        <v>665</v>
      </c>
      <c r="BM15" s="23">
        <v>8074</v>
      </c>
      <c r="BN15" s="16">
        <v>580</v>
      </c>
      <c r="BO15" s="22">
        <f t="shared" si="2"/>
        <v>0.07183552142680208</v>
      </c>
      <c r="BP15" s="25">
        <f t="shared" si="3"/>
        <v>7.183552142680208</v>
      </c>
      <c r="BQ15" s="16">
        <v>19</v>
      </c>
      <c r="BR15" s="16">
        <f t="shared" si="24"/>
        <v>9.5</v>
      </c>
      <c r="BS15" s="24">
        <v>1.55</v>
      </c>
      <c r="BT15" s="16">
        <v>6</v>
      </c>
      <c r="BU15" s="16">
        <f t="shared" si="25"/>
        <v>2</v>
      </c>
      <c r="BV15" s="16">
        <v>0.15</v>
      </c>
      <c r="BW15" s="16">
        <v>5</v>
      </c>
      <c r="BX15" s="16">
        <f t="shared" si="26"/>
        <v>1.6666666666666667</v>
      </c>
      <c r="BY15" s="16">
        <v>5.44</v>
      </c>
      <c r="BZ15" s="16">
        <v>8</v>
      </c>
      <c r="CA15" s="16">
        <f t="shared" si="27"/>
        <v>2.6666666666666665</v>
      </c>
      <c r="CB15" s="16">
        <v>0.54</v>
      </c>
      <c r="CC15" s="16">
        <v>4</v>
      </c>
      <c r="CD15" s="16">
        <f t="shared" si="28"/>
        <v>1.3333333333333333</v>
      </c>
      <c r="CE15" s="24">
        <v>26.97</v>
      </c>
      <c r="CF15" s="16">
        <v>6</v>
      </c>
      <c r="CG15" s="16">
        <f t="shared" si="29"/>
        <v>2</v>
      </c>
      <c r="CH15" s="16">
        <v>16.34</v>
      </c>
      <c r="CI15" s="16">
        <v>5</v>
      </c>
      <c r="CJ15" s="16">
        <f t="shared" si="30"/>
        <v>1.25</v>
      </c>
      <c r="CK15" s="16">
        <v>66.98</v>
      </c>
      <c r="CL15" s="16">
        <v>13</v>
      </c>
      <c r="CM15" s="16">
        <f t="shared" si="31"/>
        <v>4.333333333333333</v>
      </c>
      <c r="CN15" s="16">
        <v>96.83</v>
      </c>
      <c r="CO15" s="16">
        <v>9</v>
      </c>
      <c r="CP15" s="16">
        <f t="shared" si="32"/>
        <v>3</v>
      </c>
      <c r="CQ15" s="16">
        <v>4.9</v>
      </c>
      <c r="CR15" s="16">
        <v>6</v>
      </c>
      <c r="CS15" s="16">
        <f t="shared" si="33"/>
        <v>2</v>
      </c>
      <c r="CT15" s="16">
        <v>96.33</v>
      </c>
      <c r="CU15" s="16">
        <v>2</v>
      </c>
      <c r="CV15" s="16">
        <f>CU15/3</f>
        <v>0.6666666666666666</v>
      </c>
      <c r="CW15" s="16">
        <v>35.07</v>
      </c>
      <c r="CX15" s="16">
        <v>10</v>
      </c>
      <c r="CY15" s="16">
        <f t="shared" si="35"/>
        <v>3.3333333333333335</v>
      </c>
      <c r="CZ15" s="16">
        <v>77.09</v>
      </c>
      <c r="DA15" s="16">
        <v>3</v>
      </c>
      <c r="DB15" s="16">
        <f t="shared" si="36"/>
        <v>1</v>
      </c>
      <c r="DC15" s="16">
        <v>3.6</v>
      </c>
      <c r="DD15" s="16">
        <v>19</v>
      </c>
      <c r="DE15" s="16">
        <f t="shared" si="37"/>
        <v>6.333333333333333</v>
      </c>
      <c r="DF15" s="16">
        <v>3.61</v>
      </c>
      <c r="DG15" s="16">
        <v>2</v>
      </c>
      <c r="DH15" s="16">
        <f t="shared" si="38"/>
        <v>0.4</v>
      </c>
      <c r="DI15" s="26">
        <f t="shared" si="4"/>
        <v>97.81666666666668</v>
      </c>
      <c r="DJ15" s="20"/>
    </row>
    <row r="16" spans="1:114" ht="12.75">
      <c r="A16" s="17">
        <f t="shared" si="0"/>
        <v>12</v>
      </c>
      <c r="B16" s="21" t="s">
        <v>29</v>
      </c>
      <c r="C16" s="16">
        <v>100</v>
      </c>
      <c r="D16" s="16">
        <v>1</v>
      </c>
      <c r="E16" s="16">
        <f t="shared" si="5"/>
        <v>0.25</v>
      </c>
      <c r="F16" s="22">
        <v>0.33270958083832336</v>
      </c>
      <c r="G16" s="16">
        <v>14</v>
      </c>
      <c r="H16" s="16">
        <f t="shared" si="6"/>
        <v>2.8</v>
      </c>
      <c r="I16" s="16">
        <v>83.33</v>
      </c>
      <c r="J16" s="16">
        <v>2</v>
      </c>
      <c r="K16" s="16">
        <f t="shared" si="7"/>
        <v>0.6666666666666666</v>
      </c>
      <c r="L16" s="23">
        <v>9</v>
      </c>
      <c r="M16" s="16">
        <v>12</v>
      </c>
      <c r="N16" s="16">
        <f t="shared" si="8"/>
        <v>6</v>
      </c>
      <c r="O16" s="23">
        <v>0</v>
      </c>
      <c r="P16" s="16">
        <v>19</v>
      </c>
      <c r="Q16" s="16">
        <f t="shared" si="9"/>
        <v>6.333333333333333</v>
      </c>
      <c r="R16" s="16">
        <v>40.15</v>
      </c>
      <c r="S16" s="16">
        <v>11</v>
      </c>
      <c r="T16" s="16">
        <f t="shared" si="10"/>
        <v>2.2</v>
      </c>
      <c r="U16" s="16">
        <v>100</v>
      </c>
      <c r="V16" s="16">
        <v>1</v>
      </c>
      <c r="W16" s="16">
        <f t="shared" si="11"/>
        <v>0.25</v>
      </c>
      <c r="X16" s="16">
        <v>0</v>
      </c>
      <c r="Y16" s="16">
        <v>1</v>
      </c>
      <c r="Z16" s="16">
        <f t="shared" si="12"/>
        <v>0.2</v>
      </c>
      <c r="AA16" s="16">
        <v>1.01</v>
      </c>
      <c r="AB16" s="16">
        <v>19</v>
      </c>
      <c r="AC16" s="16">
        <f t="shared" si="13"/>
        <v>3.8</v>
      </c>
      <c r="AD16" s="16">
        <v>78.6</v>
      </c>
      <c r="AE16" s="16">
        <v>15</v>
      </c>
      <c r="AF16" s="16">
        <f t="shared" si="14"/>
        <v>5</v>
      </c>
      <c r="AG16" s="16">
        <v>59.6</v>
      </c>
      <c r="AH16" s="16">
        <v>16</v>
      </c>
      <c r="AI16" s="16">
        <f t="shared" si="15"/>
        <v>4</v>
      </c>
      <c r="AJ16" s="24">
        <v>97.36</v>
      </c>
      <c r="AK16" s="16">
        <v>3</v>
      </c>
      <c r="AL16" s="16">
        <f t="shared" si="16"/>
        <v>1</v>
      </c>
      <c r="AM16" s="16">
        <v>24.97</v>
      </c>
      <c r="AN16" s="16">
        <v>2</v>
      </c>
      <c r="AO16" s="16">
        <f t="shared" si="17"/>
        <v>0.6666666666666666</v>
      </c>
      <c r="AP16" s="16">
        <v>100</v>
      </c>
      <c r="AQ16" s="16">
        <v>1</v>
      </c>
      <c r="AR16" s="16">
        <f t="shared" si="18"/>
        <v>0.25</v>
      </c>
      <c r="AS16" s="16">
        <v>22718</v>
      </c>
      <c r="AT16" s="16">
        <v>62</v>
      </c>
      <c r="AU16" s="16">
        <v>90</v>
      </c>
      <c r="AV16" s="16">
        <v>2672</v>
      </c>
      <c r="AW16" s="25">
        <v>36.68</v>
      </c>
      <c r="AX16" s="16">
        <v>4</v>
      </c>
      <c r="AY16" s="16">
        <f t="shared" si="19"/>
        <v>2</v>
      </c>
      <c r="AZ16" s="16">
        <v>100</v>
      </c>
      <c r="BA16" s="16">
        <v>1</v>
      </c>
      <c r="BB16" s="16">
        <f t="shared" si="20"/>
        <v>0.5</v>
      </c>
      <c r="BC16" s="16">
        <v>62.5</v>
      </c>
      <c r="BD16" s="16">
        <v>15</v>
      </c>
      <c r="BE16" s="16">
        <f t="shared" si="21"/>
        <v>7.5</v>
      </c>
      <c r="BF16" s="25">
        <v>108.97</v>
      </c>
      <c r="BG16" s="24">
        <v>3</v>
      </c>
      <c r="BH16" s="16">
        <f t="shared" si="22"/>
        <v>1.5</v>
      </c>
      <c r="BI16" s="25">
        <f t="shared" si="1"/>
        <v>12.79940119760479</v>
      </c>
      <c r="BJ16" s="16">
        <v>7</v>
      </c>
      <c r="BK16" s="16">
        <f t="shared" si="23"/>
        <v>3.5</v>
      </c>
      <c r="BL16" s="16">
        <v>342</v>
      </c>
      <c r="BM16" s="23">
        <v>2672</v>
      </c>
      <c r="BN16" s="16">
        <v>404</v>
      </c>
      <c r="BO16" s="22">
        <f>BN16/BM16</f>
        <v>0.15119760479041916</v>
      </c>
      <c r="BP16" s="25">
        <f>BN16/BM16*100</f>
        <v>15.119760479041917</v>
      </c>
      <c r="BQ16" s="16">
        <v>16</v>
      </c>
      <c r="BR16" s="16">
        <f t="shared" si="24"/>
        <v>8</v>
      </c>
      <c r="BS16" s="24">
        <v>2.13</v>
      </c>
      <c r="BT16" s="16">
        <v>9</v>
      </c>
      <c r="BU16" s="16">
        <f t="shared" si="25"/>
        <v>3</v>
      </c>
      <c r="BV16" s="16">
        <v>0.299</v>
      </c>
      <c r="BW16" s="16">
        <v>14</v>
      </c>
      <c r="BX16" s="16">
        <f t="shared" si="26"/>
        <v>4.666666666666667</v>
      </c>
      <c r="BY16" s="16">
        <v>6.4</v>
      </c>
      <c r="BZ16" s="16">
        <v>10</v>
      </c>
      <c r="CA16" s="16">
        <f t="shared" si="27"/>
        <v>3.3333333333333335</v>
      </c>
      <c r="CB16" s="16">
        <v>0.67</v>
      </c>
      <c r="CC16" s="16">
        <v>6</v>
      </c>
      <c r="CD16" s="16">
        <f t="shared" si="28"/>
        <v>2</v>
      </c>
      <c r="CE16" s="24">
        <v>29.19</v>
      </c>
      <c r="CF16" s="16">
        <v>5</v>
      </c>
      <c r="CG16" s="16">
        <f t="shared" si="29"/>
        <v>1.6666666666666667</v>
      </c>
      <c r="CH16" s="16">
        <v>5.98</v>
      </c>
      <c r="CI16" s="16">
        <v>12</v>
      </c>
      <c r="CJ16" s="16">
        <f t="shared" si="30"/>
        <v>3</v>
      </c>
      <c r="CK16" s="16">
        <v>70.48</v>
      </c>
      <c r="CL16" s="16">
        <v>12</v>
      </c>
      <c r="CM16" s="16">
        <f t="shared" si="31"/>
        <v>4</v>
      </c>
      <c r="CN16" s="16">
        <v>98.62</v>
      </c>
      <c r="CO16" s="16">
        <v>5</v>
      </c>
      <c r="CP16" s="16">
        <f t="shared" si="32"/>
        <v>1.6666666666666667</v>
      </c>
      <c r="CQ16" s="16">
        <v>6.9</v>
      </c>
      <c r="CR16" s="16">
        <v>16</v>
      </c>
      <c r="CS16" s="16">
        <f t="shared" si="33"/>
        <v>5.333333333333333</v>
      </c>
      <c r="CT16" s="16">
        <v>90.32</v>
      </c>
      <c r="CU16" s="16">
        <v>9</v>
      </c>
      <c r="CV16" s="16">
        <f t="shared" si="34"/>
        <v>3</v>
      </c>
      <c r="CW16" s="16">
        <v>35.71</v>
      </c>
      <c r="CX16" s="16">
        <v>9</v>
      </c>
      <c r="CY16" s="16">
        <f t="shared" si="35"/>
        <v>3</v>
      </c>
      <c r="CZ16" s="16">
        <v>67.93</v>
      </c>
      <c r="DA16" s="16">
        <v>10</v>
      </c>
      <c r="DB16" s="16">
        <f>DA16/3</f>
        <v>3.3333333333333335</v>
      </c>
      <c r="DC16" s="16">
        <v>23.81</v>
      </c>
      <c r="DD16" s="16">
        <v>2</v>
      </c>
      <c r="DE16" s="16">
        <f>DD16/3</f>
        <v>0.6666666666666666</v>
      </c>
      <c r="DF16" s="16">
        <v>1.54</v>
      </c>
      <c r="DG16" s="16">
        <v>17</v>
      </c>
      <c r="DH16" s="16">
        <f t="shared" si="38"/>
        <v>3.4</v>
      </c>
      <c r="DI16" s="26">
        <f t="shared" si="4"/>
        <v>98.48333333333333</v>
      </c>
      <c r="DJ16" s="20"/>
    </row>
    <row r="17" spans="1:114" ht="12.75">
      <c r="A17" s="17">
        <f t="shared" si="0"/>
        <v>13</v>
      </c>
      <c r="B17" s="21" t="s">
        <v>37</v>
      </c>
      <c r="C17" s="16">
        <v>97.78</v>
      </c>
      <c r="D17" s="16">
        <v>2</v>
      </c>
      <c r="E17" s="16">
        <f t="shared" si="5"/>
        <v>0.5</v>
      </c>
      <c r="F17" s="22">
        <v>0.4730668546113572</v>
      </c>
      <c r="G17" s="16">
        <v>11</v>
      </c>
      <c r="H17" s="16">
        <f t="shared" si="6"/>
        <v>2.2</v>
      </c>
      <c r="I17" s="16">
        <v>3.85</v>
      </c>
      <c r="J17" s="16">
        <v>15</v>
      </c>
      <c r="K17" s="16">
        <f t="shared" si="7"/>
        <v>5</v>
      </c>
      <c r="L17" s="23">
        <v>99</v>
      </c>
      <c r="M17" s="16">
        <v>2</v>
      </c>
      <c r="N17" s="16">
        <f t="shared" si="8"/>
        <v>1</v>
      </c>
      <c r="O17" s="23">
        <v>14</v>
      </c>
      <c r="P17" s="16">
        <v>2</v>
      </c>
      <c r="Q17" s="16">
        <f t="shared" si="9"/>
        <v>0.6666666666666666</v>
      </c>
      <c r="R17" s="16">
        <v>43.52</v>
      </c>
      <c r="S17" s="16">
        <v>7</v>
      </c>
      <c r="T17" s="16">
        <f t="shared" si="10"/>
        <v>1.4</v>
      </c>
      <c r="U17" s="16">
        <v>100</v>
      </c>
      <c r="V17" s="16">
        <v>1</v>
      </c>
      <c r="W17" s="16">
        <f t="shared" si="11"/>
        <v>0.25</v>
      </c>
      <c r="X17" s="16">
        <v>0.04</v>
      </c>
      <c r="Y17" s="16">
        <v>5</v>
      </c>
      <c r="Z17" s="16">
        <f t="shared" si="12"/>
        <v>1</v>
      </c>
      <c r="AA17" s="16">
        <v>3.08</v>
      </c>
      <c r="AB17" s="16">
        <v>16</v>
      </c>
      <c r="AC17" s="16">
        <f t="shared" si="13"/>
        <v>3.2</v>
      </c>
      <c r="AD17" s="16">
        <v>83.67</v>
      </c>
      <c r="AE17" s="16">
        <v>5</v>
      </c>
      <c r="AF17" s="16">
        <f t="shared" si="14"/>
        <v>1.6666666666666667</v>
      </c>
      <c r="AG17" s="16">
        <v>68.65</v>
      </c>
      <c r="AH17" s="16">
        <v>4</v>
      </c>
      <c r="AI17" s="16">
        <f t="shared" si="15"/>
        <v>1</v>
      </c>
      <c r="AJ17" s="16">
        <v>77.71</v>
      </c>
      <c r="AK17" s="16">
        <v>15</v>
      </c>
      <c r="AL17" s="16">
        <f t="shared" si="16"/>
        <v>5</v>
      </c>
      <c r="AM17" s="16">
        <v>58.5</v>
      </c>
      <c r="AN17" s="16">
        <v>14</v>
      </c>
      <c r="AO17" s="16">
        <f t="shared" si="17"/>
        <v>4.666666666666667</v>
      </c>
      <c r="AP17" s="16">
        <v>100</v>
      </c>
      <c r="AQ17" s="16">
        <v>1</v>
      </c>
      <c r="AR17" s="16">
        <f t="shared" si="18"/>
        <v>0.25</v>
      </c>
      <c r="AS17" s="16">
        <v>12489</v>
      </c>
      <c r="AT17" s="16">
        <v>13</v>
      </c>
      <c r="AU17" s="16">
        <v>34</v>
      </c>
      <c r="AV17" s="16">
        <v>19864</v>
      </c>
      <c r="AW17" s="25">
        <v>34</v>
      </c>
      <c r="AX17" s="16">
        <v>5</v>
      </c>
      <c r="AY17" s="16">
        <f t="shared" si="19"/>
        <v>2.5</v>
      </c>
      <c r="AZ17" s="16">
        <v>99.12</v>
      </c>
      <c r="BA17" s="16">
        <v>4</v>
      </c>
      <c r="BB17" s="16">
        <f t="shared" si="20"/>
        <v>2</v>
      </c>
      <c r="BC17" s="16">
        <v>67.47</v>
      </c>
      <c r="BD17" s="16">
        <v>12</v>
      </c>
      <c r="BE17" s="16">
        <f t="shared" si="21"/>
        <v>6</v>
      </c>
      <c r="BF17" s="25">
        <v>102.72</v>
      </c>
      <c r="BG17" s="24">
        <v>10</v>
      </c>
      <c r="BH17" s="16">
        <f t="shared" si="22"/>
        <v>5</v>
      </c>
      <c r="BI17" s="25">
        <f t="shared" si="1"/>
        <v>9.459323399113975</v>
      </c>
      <c r="BJ17" s="16">
        <v>11</v>
      </c>
      <c r="BK17" s="16">
        <f t="shared" si="23"/>
        <v>5.5</v>
      </c>
      <c r="BL17" s="16">
        <f>496+608+775</f>
        <v>1879</v>
      </c>
      <c r="BM17" s="23">
        <v>19864</v>
      </c>
      <c r="BN17" s="16">
        <v>5970</v>
      </c>
      <c r="BO17" s="22">
        <f t="shared" si="2"/>
        <v>0.3005436971405558</v>
      </c>
      <c r="BP17" s="25">
        <f t="shared" si="3"/>
        <v>30.05436971405558</v>
      </c>
      <c r="BQ17" s="16">
        <v>3</v>
      </c>
      <c r="BR17" s="16">
        <f t="shared" si="24"/>
        <v>1.5</v>
      </c>
      <c r="BS17" s="24">
        <v>3.29</v>
      </c>
      <c r="BT17" s="16">
        <v>16</v>
      </c>
      <c r="BU17" s="16">
        <f t="shared" si="25"/>
        <v>5.333333333333333</v>
      </c>
      <c r="BV17" s="16">
        <v>0.16</v>
      </c>
      <c r="BW17" s="16">
        <v>6</v>
      </c>
      <c r="BX17" s="16">
        <f t="shared" si="26"/>
        <v>2</v>
      </c>
      <c r="BY17" s="16">
        <v>9.67</v>
      </c>
      <c r="BZ17" s="16">
        <v>13</v>
      </c>
      <c r="CA17" s="16">
        <f t="shared" si="27"/>
        <v>4.333333333333333</v>
      </c>
      <c r="CB17" s="16">
        <v>0.97</v>
      </c>
      <c r="CC17" s="16">
        <v>9</v>
      </c>
      <c r="CD17" s="16">
        <f t="shared" si="28"/>
        <v>3</v>
      </c>
      <c r="CE17" s="24">
        <v>7.48</v>
      </c>
      <c r="CF17" s="16">
        <v>17</v>
      </c>
      <c r="CG17" s="16">
        <f t="shared" si="29"/>
        <v>5.666666666666667</v>
      </c>
      <c r="CH17" s="24">
        <v>4.09</v>
      </c>
      <c r="CI17" s="16">
        <v>15</v>
      </c>
      <c r="CJ17" s="16">
        <f t="shared" si="30"/>
        <v>3.75</v>
      </c>
      <c r="CK17" s="16">
        <v>79.6</v>
      </c>
      <c r="CL17" s="16">
        <v>4</v>
      </c>
      <c r="CM17" s="16">
        <f t="shared" si="31"/>
        <v>1.3333333333333333</v>
      </c>
      <c r="CN17" s="16">
        <v>95.8</v>
      </c>
      <c r="CO17" s="16">
        <v>11</v>
      </c>
      <c r="CP17" s="16">
        <f t="shared" si="32"/>
        <v>3.6666666666666665</v>
      </c>
      <c r="CQ17" s="16">
        <v>6.7</v>
      </c>
      <c r="CR17" s="16">
        <v>15</v>
      </c>
      <c r="CS17" s="16">
        <f t="shared" si="33"/>
        <v>5</v>
      </c>
      <c r="CT17" s="16">
        <v>96</v>
      </c>
      <c r="CU17" s="16">
        <v>4</v>
      </c>
      <c r="CV17" s="16">
        <f t="shared" si="34"/>
        <v>1.3333333333333333</v>
      </c>
      <c r="CW17" s="16">
        <v>42.7</v>
      </c>
      <c r="CX17" s="16">
        <v>6</v>
      </c>
      <c r="CY17" s="16">
        <f t="shared" si="35"/>
        <v>2</v>
      </c>
      <c r="CZ17" s="16">
        <v>58</v>
      </c>
      <c r="DA17" s="16">
        <v>13</v>
      </c>
      <c r="DB17" s="16">
        <f t="shared" si="36"/>
        <v>4.333333333333333</v>
      </c>
      <c r="DC17" s="16">
        <v>14</v>
      </c>
      <c r="DD17" s="16">
        <v>13</v>
      </c>
      <c r="DE17" s="16">
        <f t="shared" si="37"/>
        <v>4.333333333333333</v>
      </c>
      <c r="DF17" s="16">
        <v>1.65</v>
      </c>
      <c r="DG17" s="16">
        <v>15</v>
      </c>
      <c r="DH17" s="16">
        <f t="shared" si="38"/>
        <v>3</v>
      </c>
      <c r="DI17" s="26">
        <f t="shared" si="4"/>
        <v>99.38333333333337</v>
      </c>
      <c r="DJ17" s="20"/>
    </row>
    <row r="18" spans="1:148" s="7" customFormat="1" ht="15">
      <c r="A18" s="28">
        <f t="shared" si="0"/>
        <v>14</v>
      </c>
      <c r="B18" s="29" t="s">
        <v>41</v>
      </c>
      <c r="C18" s="30">
        <v>76.92</v>
      </c>
      <c r="D18" s="30">
        <v>12</v>
      </c>
      <c r="E18" s="30">
        <f t="shared" si="5"/>
        <v>3</v>
      </c>
      <c r="F18" s="31">
        <v>0.6519222819346837</v>
      </c>
      <c r="G18" s="30">
        <v>2</v>
      </c>
      <c r="H18" s="30">
        <f t="shared" si="6"/>
        <v>0.4</v>
      </c>
      <c r="I18" s="30">
        <v>40</v>
      </c>
      <c r="J18" s="30">
        <v>3</v>
      </c>
      <c r="K18" s="30">
        <f t="shared" si="7"/>
        <v>1</v>
      </c>
      <c r="L18" s="32">
        <v>9</v>
      </c>
      <c r="M18" s="30">
        <v>12</v>
      </c>
      <c r="N18" s="30">
        <f t="shared" si="8"/>
        <v>6</v>
      </c>
      <c r="O18" s="32">
        <v>2</v>
      </c>
      <c r="P18" s="30">
        <v>5</v>
      </c>
      <c r="Q18" s="30">
        <f t="shared" si="9"/>
        <v>1.6666666666666667</v>
      </c>
      <c r="R18" s="30">
        <v>38.88</v>
      </c>
      <c r="S18" s="30">
        <v>14</v>
      </c>
      <c r="T18" s="30">
        <f t="shared" si="10"/>
        <v>2.8</v>
      </c>
      <c r="U18" s="30">
        <v>88</v>
      </c>
      <c r="V18" s="30">
        <v>8</v>
      </c>
      <c r="W18" s="30">
        <f t="shared" si="11"/>
        <v>2</v>
      </c>
      <c r="X18" s="30">
        <v>0</v>
      </c>
      <c r="Y18" s="30">
        <v>1</v>
      </c>
      <c r="Z18" s="30">
        <f t="shared" si="12"/>
        <v>0.2</v>
      </c>
      <c r="AA18" s="30">
        <v>6.2</v>
      </c>
      <c r="AB18" s="30">
        <v>2</v>
      </c>
      <c r="AC18" s="30">
        <f t="shared" si="13"/>
        <v>0.4</v>
      </c>
      <c r="AD18" s="30">
        <v>76.41</v>
      </c>
      <c r="AE18" s="30">
        <v>19</v>
      </c>
      <c r="AF18" s="30">
        <f t="shared" si="14"/>
        <v>6.333333333333333</v>
      </c>
      <c r="AG18" s="30">
        <v>69.58</v>
      </c>
      <c r="AH18" s="30">
        <v>2</v>
      </c>
      <c r="AI18" s="30">
        <f t="shared" si="15"/>
        <v>0.5</v>
      </c>
      <c r="AJ18" s="33">
        <v>90.19</v>
      </c>
      <c r="AK18" s="30">
        <v>10</v>
      </c>
      <c r="AL18" s="30">
        <f t="shared" si="16"/>
        <v>3.3333333333333335</v>
      </c>
      <c r="AM18" s="30">
        <v>69.35</v>
      </c>
      <c r="AN18" s="30">
        <v>16</v>
      </c>
      <c r="AO18" s="30">
        <f t="shared" si="17"/>
        <v>5.333333333333333</v>
      </c>
      <c r="AP18" s="30">
        <v>69.23</v>
      </c>
      <c r="AQ18" s="30">
        <v>8</v>
      </c>
      <c r="AR18" s="30">
        <f t="shared" si="18"/>
        <v>2</v>
      </c>
      <c r="AS18" s="30">
        <v>8523</v>
      </c>
      <c r="AT18" s="30">
        <v>115</v>
      </c>
      <c r="AU18" s="30">
        <v>49</v>
      </c>
      <c r="AV18" s="30">
        <v>4838</v>
      </c>
      <c r="AW18" s="34">
        <f>AU18/AV18*1000</f>
        <v>10.128152128978918</v>
      </c>
      <c r="AX18" s="30">
        <v>13</v>
      </c>
      <c r="AY18" s="30">
        <f t="shared" si="19"/>
        <v>6.5</v>
      </c>
      <c r="AZ18" s="30">
        <v>100</v>
      </c>
      <c r="BA18" s="30">
        <v>1</v>
      </c>
      <c r="BB18" s="30">
        <f t="shared" si="20"/>
        <v>0.5</v>
      </c>
      <c r="BC18" s="30">
        <v>63.6</v>
      </c>
      <c r="BD18" s="30">
        <v>14</v>
      </c>
      <c r="BE18" s="30">
        <f t="shared" si="21"/>
        <v>7</v>
      </c>
      <c r="BF18" s="34">
        <v>103.71</v>
      </c>
      <c r="BG18" s="33">
        <v>8</v>
      </c>
      <c r="BH18" s="30">
        <f t="shared" si="22"/>
        <v>4</v>
      </c>
      <c r="BI18" s="34">
        <f t="shared" si="1"/>
        <v>10.16949152542373</v>
      </c>
      <c r="BJ18" s="30">
        <v>10</v>
      </c>
      <c r="BK18" s="30">
        <f t="shared" si="23"/>
        <v>5</v>
      </c>
      <c r="BL18" s="30">
        <v>492</v>
      </c>
      <c r="BM18" s="32">
        <v>4838</v>
      </c>
      <c r="BN18" s="30">
        <v>1400</v>
      </c>
      <c r="BO18" s="31">
        <f t="shared" si="2"/>
        <v>0.28937577511368334</v>
      </c>
      <c r="BP18" s="34">
        <f t="shared" si="3"/>
        <v>28.937577511368335</v>
      </c>
      <c r="BQ18" s="30">
        <v>6</v>
      </c>
      <c r="BR18" s="30">
        <f t="shared" si="24"/>
        <v>3</v>
      </c>
      <c r="BS18" s="33">
        <v>3.24</v>
      </c>
      <c r="BT18" s="30">
        <v>16</v>
      </c>
      <c r="BU18" s="30">
        <f t="shared" si="25"/>
        <v>5.333333333333333</v>
      </c>
      <c r="BV18" s="30">
        <v>0.22</v>
      </c>
      <c r="BW18" s="30">
        <v>9</v>
      </c>
      <c r="BX18" s="30">
        <f t="shared" si="26"/>
        <v>3</v>
      </c>
      <c r="BY18" s="30">
        <v>21.32</v>
      </c>
      <c r="BZ18" s="30">
        <v>16</v>
      </c>
      <c r="CA18" s="30">
        <f t="shared" si="27"/>
        <v>5.333333333333333</v>
      </c>
      <c r="CB18" s="30">
        <v>2.03</v>
      </c>
      <c r="CC18" s="30">
        <v>14</v>
      </c>
      <c r="CD18" s="30">
        <f t="shared" si="28"/>
        <v>4.666666666666667</v>
      </c>
      <c r="CE18" s="33">
        <v>7.31</v>
      </c>
      <c r="CF18" s="30">
        <v>18</v>
      </c>
      <c r="CG18" s="30">
        <f t="shared" si="29"/>
        <v>6</v>
      </c>
      <c r="CH18" s="30">
        <v>8.12</v>
      </c>
      <c r="CI18" s="30">
        <v>9</v>
      </c>
      <c r="CJ18" s="30">
        <f t="shared" si="30"/>
        <v>2.25</v>
      </c>
      <c r="CK18" s="30">
        <v>75</v>
      </c>
      <c r="CL18" s="30">
        <v>9</v>
      </c>
      <c r="CM18" s="30">
        <f t="shared" si="31"/>
        <v>3</v>
      </c>
      <c r="CN18" s="30">
        <v>100</v>
      </c>
      <c r="CO18" s="30">
        <v>1</v>
      </c>
      <c r="CP18" s="30">
        <f t="shared" si="32"/>
        <v>0.3333333333333333</v>
      </c>
      <c r="CQ18" s="30">
        <v>5.9</v>
      </c>
      <c r="CR18" s="30">
        <v>11</v>
      </c>
      <c r="CS18" s="30">
        <f t="shared" si="33"/>
        <v>3.6666666666666665</v>
      </c>
      <c r="CT18" s="30">
        <v>94.8</v>
      </c>
      <c r="CU18" s="30">
        <v>5</v>
      </c>
      <c r="CV18" s="30">
        <f t="shared" si="34"/>
        <v>1.6666666666666667</v>
      </c>
      <c r="CW18" s="30">
        <v>36.4</v>
      </c>
      <c r="CX18" s="30">
        <v>8</v>
      </c>
      <c r="CY18" s="30">
        <f t="shared" si="35"/>
        <v>2.6666666666666665</v>
      </c>
      <c r="CZ18" s="30">
        <v>73.9</v>
      </c>
      <c r="DA18" s="30">
        <v>7</v>
      </c>
      <c r="DB18" s="30">
        <f t="shared" si="36"/>
        <v>2.3333333333333335</v>
      </c>
      <c r="DC18" s="30">
        <v>18</v>
      </c>
      <c r="DD18" s="30">
        <v>8</v>
      </c>
      <c r="DE18" s="30">
        <f t="shared" si="37"/>
        <v>2.6666666666666665</v>
      </c>
      <c r="DF18" s="30">
        <v>4.5</v>
      </c>
      <c r="DG18" s="30">
        <v>1</v>
      </c>
      <c r="DH18" s="30">
        <f t="shared" si="38"/>
        <v>0.2</v>
      </c>
      <c r="DI18" s="35">
        <f t="shared" si="4"/>
        <v>104.08333333333334</v>
      </c>
      <c r="DJ18" s="36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</row>
    <row r="19" spans="1:114" ht="13.5" customHeight="1">
      <c r="A19" s="17">
        <f t="shared" si="0"/>
        <v>15</v>
      </c>
      <c r="B19" s="21" t="s">
        <v>33</v>
      </c>
      <c r="C19" s="16">
        <v>82.61</v>
      </c>
      <c r="D19" s="16">
        <v>8</v>
      </c>
      <c r="E19" s="16">
        <f t="shared" si="5"/>
        <v>2</v>
      </c>
      <c r="F19" s="22">
        <v>0.5963606286186931</v>
      </c>
      <c r="G19" s="16">
        <v>5</v>
      </c>
      <c r="H19" s="16">
        <f t="shared" si="6"/>
        <v>1</v>
      </c>
      <c r="I19" s="16">
        <v>0</v>
      </c>
      <c r="J19" s="16">
        <v>16</v>
      </c>
      <c r="K19" s="16">
        <f t="shared" si="7"/>
        <v>5.333333333333333</v>
      </c>
      <c r="L19" s="23">
        <v>17</v>
      </c>
      <c r="M19" s="16">
        <v>8</v>
      </c>
      <c r="N19" s="16">
        <f t="shared" si="8"/>
        <v>4</v>
      </c>
      <c r="O19" s="23">
        <v>0</v>
      </c>
      <c r="P19" s="16">
        <v>19</v>
      </c>
      <c r="Q19" s="16">
        <f t="shared" si="9"/>
        <v>6.333333333333333</v>
      </c>
      <c r="R19" s="16">
        <v>41.5</v>
      </c>
      <c r="S19" s="16">
        <v>9</v>
      </c>
      <c r="T19" s="16">
        <f t="shared" si="10"/>
        <v>1.8</v>
      </c>
      <c r="U19" s="16">
        <v>100</v>
      </c>
      <c r="V19" s="16">
        <v>1</v>
      </c>
      <c r="W19" s="16">
        <f t="shared" si="11"/>
        <v>0.25</v>
      </c>
      <c r="X19" s="16">
        <v>0</v>
      </c>
      <c r="Y19" s="16">
        <v>1</v>
      </c>
      <c r="Z19" s="16">
        <f t="shared" si="12"/>
        <v>0.2</v>
      </c>
      <c r="AA19" s="16">
        <v>4.27</v>
      </c>
      <c r="AB19" s="16">
        <v>10</v>
      </c>
      <c r="AC19" s="16">
        <f t="shared" si="13"/>
        <v>2</v>
      </c>
      <c r="AD19" s="16">
        <v>79</v>
      </c>
      <c r="AE19" s="16">
        <v>14</v>
      </c>
      <c r="AF19" s="16">
        <f t="shared" si="14"/>
        <v>4.666666666666667</v>
      </c>
      <c r="AG19" s="16">
        <v>61.6</v>
      </c>
      <c r="AH19" s="16">
        <v>11</v>
      </c>
      <c r="AI19" s="16">
        <f t="shared" si="15"/>
        <v>2.75</v>
      </c>
      <c r="AJ19" s="24">
        <v>89.36</v>
      </c>
      <c r="AK19" s="16">
        <v>11</v>
      </c>
      <c r="AL19" s="16">
        <f t="shared" si="16"/>
        <v>3.6666666666666665</v>
      </c>
      <c r="AM19" s="16">
        <v>21.45</v>
      </c>
      <c r="AN19" s="16">
        <v>1</v>
      </c>
      <c r="AO19" s="16">
        <f t="shared" si="17"/>
        <v>0.3333333333333333</v>
      </c>
      <c r="AP19" s="16">
        <v>100</v>
      </c>
      <c r="AQ19" s="16">
        <v>1</v>
      </c>
      <c r="AR19" s="16">
        <f t="shared" si="18"/>
        <v>0.25</v>
      </c>
      <c r="AS19" s="16">
        <v>15432</v>
      </c>
      <c r="AT19" s="16">
        <v>38</v>
      </c>
      <c r="AU19" s="16">
        <v>54</v>
      </c>
      <c r="AV19" s="16">
        <v>4836</v>
      </c>
      <c r="AW19" s="25">
        <v>16.76</v>
      </c>
      <c r="AX19" s="16">
        <v>10</v>
      </c>
      <c r="AY19" s="16">
        <f t="shared" si="19"/>
        <v>5</v>
      </c>
      <c r="AZ19" s="16">
        <v>100</v>
      </c>
      <c r="BA19" s="16">
        <v>1</v>
      </c>
      <c r="BB19" s="16">
        <f t="shared" si="20"/>
        <v>0.5</v>
      </c>
      <c r="BC19" s="16">
        <v>85.71</v>
      </c>
      <c r="BD19" s="16">
        <v>6</v>
      </c>
      <c r="BE19" s="16">
        <f t="shared" si="21"/>
        <v>3</v>
      </c>
      <c r="BF19" s="25">
        <v>100.17</v>
      </c>
      <c r="BG19" s="24">
        <v>15</v>
      </c>
      <c r="BH19" s="16">
        <f t="shared" si="22"/>
        <v>7.5</v>
      </c>
      <c r="BI19" s="25">
        <f t="shared" si="1"/>
        <v>8.085194375516956</v>
      </c>
      <c r="BJ19" s="16">
        <v>14</v>
      </c>
      <c r="BK19" s="16">
        <f t="shared" si="23"/>
        <v>7</v>
      </c>
      <c r="BL19" s="16">
        <v>391</v>
      </c>
      <c r="BM19" s="23">
        <v>4836</v>
      </c>
      <c r="BN19" s="16">
        <v>1438</v>
      </c>
      <c r="BO19" s="22">
        <f t="shared" si="2"/>
        <v>0.2973531844499586</v>
      </c>
      <c r="BP19" s="25">
        <f t="shared" si="3"/>
        <v>29.735318444995862</v>
      </c>
      <c r="BQ19" s="16">
        <v>4</v>
      </c>
      <c r="BR19" s="16">
        <f t="shared" si="24"/>
        <v>2</v>
      </c>
      <c r="BS19" s="24">
        <v>2.3</v>
      </c>
      <c r="BT19" s="16">
        <v>11</v>
      </c>
      <c r="BU19" s="16">
        <f t="shared" si="25"/>
        <v>3.6666666666666665</v>
      </c>
      <c r="BV19" s="16">
        <v>0.2</v>
      </c>
      <c r="BW19" s="16">
        <v>7</v>
      </c>
      <c r="BX19" s="16">
        <f t="shared" si="26"/>
        <v>2.3333333333333335</v>
      </c>
      <c r="BY19" s="16">
        <v>4.2</v>
      </c>
      <c r="BZ19" s="16">
        <v>4</v>
      </c>
      <c r="CA19" s="16">
        <f t="shared" si="27"/>
        <v>1.3333333333333333</v>
      </c>
      <c r="CB19" s="16">
        <v>0.55</v>
      </c>
      <c r="CC19" s="16">
        <v>5</v>
      </c>
      <c r="CD19" s="16">
        <f t="shared" si="28"/>
        <v>1.6666666666666667</v>
      </c>
      <c r="CE19" s="24">
        <v>10.91</v>
      </c>
      <c r="CF19" s="16">
        <v>15</v>
      </c>
      <c r="CG19" s="16">
        <f t="shared" si="29"/>
        <v>5</v>
      </c>
      <c r="CH19" s="16">
        <v>3.35</v>
      </c>
      <c r="CI19" s="16">
        <v>17</v>
      </c>
      <c r="CJ19" s="16">
        <f t="shared" si="30"/>
        <v>4.25</v>
      </c>
      <c r="CK19" s="16">
        <v>73.43</v>
      </c>
      <c r="CL19" s="16">
        <v>10</v>
      </c>
      <c r="CM19" s="16">
        <f t="shared" si="31"/>
        <v>3.3333333333333335</v>
      </c>
      <c r="CN19" s="16">
        <v>93.61</v>
      </c>
      <c r="CO19" s="16">
        <v>12</v>
      </c>
      <c r="CP19" s="16">
        <f t="shared" si="32"/>
        <v>4</v>
      </c>
      <c r="CQ19" s="16">
        <v>3.87</v>
      </c>
      <c r="CR19" s="16">
        <v>2</v>
      </c>
      <c r="CS19" s="16">
        <f t="shared" si="33"/>
        <v>0.6666666666666666</v>
      </c>
      <c r="CT19" s="16">
        <v>84.32</v>
      </c>
      <c r="CU19" s="16">
        <v>13</v>
      </c>
      <c r="CV19" s="16">
        <f>CU19/3</f>
        <v>4.333333333333333</v>
      </c>
      <c r="CW19" s="16">
        <v>15.88</v>
      </c>
      <c r="CX19" s="16">
        <v>18</v>
      </c>
      <c r="CY19" s="16">
        <f t="shared" si="35"/>
        <v>6</v>
      </c>
      <c r="CZ19" s="16">
        <v>53.45</v>
      </c>
      <c r="DA19" s="16">
        <v>16</v>
      </c>
      <c r="DB19" s="16">
        <f>DA19/3</f>
        <v>5.333333333333333</v>
      </c>
      <c r="DC19" s="16">
        <v>14.99</v>
      </c>
      <c r="DD19" s="16">
        <v>11</v>
      </c>
      <c r="DE19" s="16">
        <f>DD19/3</f>
        <v>3.6666666666666665</v>
      </c>
      <c r="DF19" s="16">
        <v>1.79</v>
      </c>
      <c r="DG19" s="16">
        <v>14</v>
      </c>
      <c r="DH19" s="16">
        <f t="shared" si="38"/>
        <v>2.8</v>
      </c>
      <c r="DI19" s="26">
        <f t="shared" si="4"/>
        <v>107.96666666666665</v>
      </c>
      <c r="DJ19" s="20"/>
    </row>
    <row r="20" spans="1:114" ht="12.75">
      <c r="A20" s="17">
        <f t="shared" si="0"/>
        <v>16</v>
      </c>
      <c r="B20" s="21" t="s">
        <v>42</v>
      </c>
      <c r="C20" s="16">
        <v>100</v>
      </c>
      <c r="D20" s="16">
        <v>1</v>
      </c>
      <c r="E20" s="16">
        <f t="shared" si="5"/>
        <v>0.25</v>
      </c>
      <c r="F20" s="22">
        <v>0.6082041343669251</v>
      </c>
      <c r="G20" s="16">
        <v>4</v>
      </c>
      <c r="H20" s="16">
        <f t="shared" si="6"/>
        <v>0.8</v>
      </c>
      <c r="I20" s="16">
        <v>10.52</v>
      </c>
      <c r="J20" s="16">
        <v>12</v>
      </c>
      <c r="K20" s="16">
        <f t="shared" si="7"/>
        <v>4</v>
      </c>
      <c r="L20" s="23">
        <v>16</v>
      </c>
      <c r="M20" s="16">
        <v>9</v>
      </c>
      <c r="N20" s="16">
        <f t="shared" si="8"/>
        <v>4.5</v>
      </c>
      <c r="O20" s="23">
        <v>0</v>
      </c>
      <c r="P20" s="16">
        <v>19</v>
      </c>
      <c r="Q20" s="16">
        <f t="shared" si="9"/>
        <v>6.333333333333333</v>
      </c>
      <c r="R20" s="16">
        <v>36.7</v>
      </c>
      <c r="S20" s="16">
        <v>16</v>
      </c>
      <c r="T20" s="16">
        <f t="shared" si="10"/>
        <v>3.2</v>
      </c>
      <c r="U20" s="16">
        <v>100</v>
      </c>
      <c r="V20" s="16">
        <v>1</v>
      </c>
      <c r="W20" s="16">
        <f t="shared" si="11"/>
        <v>0.25</v>
      </c>
      <c r="X20" s="16">
        <v>0</v>
      </c>
      <c r="Y20" s="16">
        <v>1</v>
      </c>
      <c r="Z20" s="16">
        <f t="shared" si="12"/>
        <v>0.2</v>
      </c>
      <c r="AA20" s="16">
        <v>6.38</v>
      </c>
      <c r="AB20" s="16">
        <v>1</v>
      </c>
      <c r="AC20" s="16">
        <f t="shared" si="13"/>
        <v>0.2</v>
      </c>
      <c r="AD20" s="16">
        <v>79.4</v>
      </c>
      <c r="AE20" s="16">
        <v>13</v>
      </c>
      <c r="AF20" s="16">
        <f t="shared" si="14"/>
        <v>4.333333333333333</v>
      </c>
      <c r="AG20" s="16">
        <v>61.5</v>
      </c>
      <c r="AH20" s="16">
        <v>12</v>
      </c>
      <c r="AI20" s="16">
        <f t="shared" si="15"/>
        <v>3</v>
      </c>
      <c r="AJ20" s="24">
        <v>80.5</v>
      </c>
      <c r="AK20" s="16">
        <v>14</v>
      </c>
      <c r="AL20" s="16">
        <f t="shared" si="16"/>
        <v>4.666666666666667</v>
      </c>
      <c r="AM20" s="16">
        <v>49.94</v>
      </c>
      <c r="AN20" s="16">
        <v>11</v>
      </c>
      <c r="AO20" s="16">
        <f t="shared" si="17"/>
        <v>3.6666666666666665</v>
      </c>
      <c r="AP20" s="16">
        <v>100</v>
      </c>
      <c r="AQ20" s="16">
        <v>1</v>
      </c>
      <c r="AR20" s="16">
        <f t="shared" si="18"/>
        <v>0.25</v>
      </c>
      <c r="AS20" s="16">
        <v>5254</v>
      </c>
      <c r="AT20" s="16">
        <v>10</v>
      </c>
      <c r="AU20" s="16">
        <v>29</v>
      </c>
      <c r="AV20" s="16">
        <v>3096</v>
      </c>
      <c r="AW20" s="25">
        <v>10.01</v>
      </c>
      <c r="AX20" s="16">
        <v>14</v>
      </c>
      <c r="AY20" s="16">
        <f t="shared" si="19"/>
        <v>7</v>
      </c>
      <c r="AZ20" s="16">
        <v>95.2</v>
      </c>
      <c r="BA20" s="16">
        <v>6</v>
      </c>
      <c r="BB20" s="16">
        <f t="shared" si="20"/>
        <v>3</v>
      </c>
      <c r="BC20" s="16">
        <v>58.82</v>
      </c>
      <c r="BD20" s="16">
        <v>16</v>
      </c>
      <c r="BE20" s="16">
        <f t="shared" si="21"/>
        <v>8</v>
      </c>
      <c r="BF20" s="25">
        <v>100.18</v>
      </c>
      <c r="BG20" s="24">
        <v>15</v>
      </c>
      <c r="BH20" s="16">
        <f t="shared" si="22"/>
        <v>7.5</v>
      </c>
      <c r="BI20" s="25">
        <f t="shared" si="1"/>
        <v>13.436692506459949</v>
      </c>
      <c r="BJ20" s="16">
        <v>5</v>
      </c>
      <c r="BK20" s="16">
        <f t="shared" si="23"/>
        <v>2.5</v>
      </c>
      <c r="BL20" s="16">
        <v>416</v>
      </c>
      <c r="BM20" s="23">
        <v>3096</v>
      </c>
      <c r="BN20" s="16">
        <v>682</v>
      </c>
      <c r="BO20" s="22">
        <f t="shared" si="2"/>
        <v>0.2202842377260982</v>
      </c>
      <c r="BP20" s="25">
        <f t="shared" si="3"/>
        <v>22.02842377260982</v>
      </c>
      <c r="BQ20" s="16">
        <v>14</v>
      </c>
      <c r="BR20" s="16">
        <f t="shared" si="24"/>
        <v>7</v>
      </c>
      <c r="BS20" s="24">
        <v>1.26</v>
      </c>
      <c r="BT20" s="16">
        <v>4</v>
      </c>
      <c r="BU20" s="16">
        <f t="shared" si="25"/>
        <v>1.3333333333333333</v>
      </c>
      <c r="BV20" s="16">
        <v>0.13</v>
      </c>
      <c r="BW20" s="16">
        <v>4</v>
      </c>
      <c r="BX20" s="16">
        <f t="shared" si="26"/>
        <v>1.3333333333333333</v>
      </c>
      <c r="BY20" s="16">
        <v>14.2</v>
      </c>
      <c r="BZ20" s="16">
        <v>14</v>
      </c>
      <c r="CA20" s="16">
        <f t="shared" si="27"/>
        <v>4.666666666666667</v>
      </c>
      <c r="CB20" s="16">
        <v>1.22</v>
      </c>
      <c r="CC20" s="16">
        <v>12</v>
      </c>
      <c r="CD20" s="16">
        <f t="shared" si="28"/>
        <v>4</v>
      </c>
      <c r="CE20" s="24">
        <v>20.02</v>
      </c>
      <c r="CF20" s="16">
        <v>10</v>
      </c>
      <c r="CG20" s="16">
        <f t="shared" si="29"/>
        <v>3.3333333333333335</v>
      </c>
      <c r="CH20" s="16">
        <v>5.49</v>
      </c>
      <c r="CI20" s="16">
        <v>14</v>
      </c>
      <c r="CJ20" s="16">
        <f t="shared" si="30"/>
        <v>3.5</v>
      </c>
      <c r="CK20" s="16">
        <v>64.19</v>
      </c>
      <c r="CL20" s="16">
        <v>14</v>
      </c>
      <c r="CM20" s="16">
        <f t="shared" si="31"/>
        <v>4.666666666666667</v>
      </c>
      <c r="CN20" s="16">
        <v>89.9</v>
      </c>
      <c r="CO20" s="16">
        <v>13</v>
      </c>
      <c r="CP20" s="16">
        <f t="shared" si="32"/>
        <v>4.333333333333333</v>
      </c>
      <c r="CQ20" s="16">
        <v>5.05</v>
      </c>
      <c r="CR20" s="16">
        <v>8</v>
      </c>
      <c r="CS20" s="16">
        <f t="shared" si="33"/>
        <v>2.6666666666666665</v>
      </c>
      <c r="CT20" s="16">
        <v>89.32</v>
      </c>
      <c r="CU20" s="16">
        <v>10</v>
      </c>
      <c r="CV20" s="16">
        <f t="shared" si="34"/>
        <v>3.3333333333333335</v>
      </c>
      <c r="CW20" s="16">
        <v>18.58</v>
      </c>
      <c r="CX20" s="16">
        <v>16</v>
      </c>
      <c r="CY20" s="16">
        <f t="shared" si="35"/>
        <v>5.333333333333333</v>
      </c>
      <c r="CZ20" s="16">
        <v>75.56</v>
      </c>
      <c r="DA20" s="16">
        <v>4</v>
      </c>
      <c r="DB20" s="16">
        <f t="shared" si="36"/>
        <v>1.3333333333333333</v>
      </c>
      <c r="DC20" s="16">
        <v>18.24</v>
      </c>
      <c r="DD20" s="16">
        <v>7</v>
      </c>
      <c r="DE20" s="16">
        <f t="shared" si="37"/>
        <v>2.3333333333333335</v>
      </c>
      <c r="DF20" s="16">
        <v>1.48</v>
      </c>
      <c r="DG20" s="16">
        <v>18</v>
      </c>
      <c r="DH20" s="16">
        <f t="shared" si="38"/>
        <v>3.6</v>
      </c>
      <c r="DI20" s="26">
        <f t="shared" si="4"/>
        <v>116.41666666666669</v>
      </c>
      <c r="DJ20" s="20"/>
    </row>
    <row r="21" spans="1:148" s="2" customFormat="1" ht="12.75">
      <c r="A21" s="17">
        <f t="shared" si="0"/>
        <v>17</v>
      </c>
      <c r="B21" s="21" t="s">
        <v>31</v>
      </c>
      <c r="C21" s="16">
        <v>96.43</v>
      </c>
      <c r="D21" s="16">
        <v>3</v>
      </c>
      <c r="E21" s="16">
        <f t="shared" si="5"/>
        <v>0.75</v>
      </c>
      <c r="F21" s="22">
        <v>0.5535750455742353</v>
      </c>
      <c r="G21" s="16">
        <v>7</v>
      </c>
      <c r="H21" s="16">
        <f t="shared" si="6"/>
        <v>1.4</v>
      </c>
      <c r="I21" s="16">
        <v>10.71</v>
      </c>
      <c r="J21" s="16">
        <v>11</v>
      </c>
      <c r="K21" s="16">
        <f t="shared" si="7"/>
        <v>3.6666666666666665</v>
      </c>
      <c r="L21" s="23">
        <v>8</v>
      </c>
      <c r="M21" s="16">
        <v>13</v>
      </c>
      <c r="N21" s="16">
        <f t="shared" si="8"/>
        <v>6.5</v>
      </c>
      <c r="O21" s="23">
        <v>1</v>
      </c>
      <c r="P21" s="16">
        <v>6</v>
      </c>
      <c r="Q21" s="16">
        <f t="shared" si="9"/>
        <v>2</v>
      </c>
      <c r="R21" s="16">
        <v>41.25</v>
      </c>
      <c r="S21" s="16">
        <v>10</v>
      </c>
      <c r="T21" s="16">
        <f t="shared" si="10"/>
        <v>2</v>
      </c>
      <c r="U21" s="16">
        <v>84.62</v>
      </c>
      <c r="V21" s="16">
        <v>9</v>
      </c>
      <c r="W21" s="16">
        <f t="shared" si="11"/>
        <v>2.25</v>
      </c>
      <c r="X21" s="16">
        <v>0</v>
      </c>
      <c r="Y21" s="16">
        <v>1</v>
      </c>
      <c r="Z21" s="16">
        <f t="shared" si="12"/>
        <v>0.2</v>
      </c>
      <c r="AA21" s="16">
        <v>2.4</v>
      </c>
      <c r="AB21" s="16">
        <v>18</v>
      </c>
      <c r="AC21" s="16">
        <f t="shared" si="13"/>
        <v>3.6</v>
      </c>
      <c r="AD21" s="16">
        <v>77.3</v>
      </c>
      <c r="AE21" s="16">
        <v>17</v>
      </c>
      <c r="AF21" s="16">
        <f t="shared" si="14"/>
        <v>5.666666666666667</v>
      </c>
      <c r="AG21" s="16">
        <v>61.51</v>
      </c>
      <c r="AH21" s="16">
        <v>12</v>
      </c>
      <c r="AI21" s="16">
        <f t="shared" si="15"/>
        <v>3</v>
      </c>
      <c r="AJ21" s="24">
        <v>90.41</v>
      </c>
      <c r="AK21" s="16">
        <v>9</v>
      </c>
      <c r="AL21" s="16">
        <f t="shared" si="16"/>
        <v>3</v>
      </c>
      <c r="AM21" s="16">
        <v>30.16</v>
      </c>
      <c r="AN21" s="16">
        <v>5</v>
      </c>
      <c r="AO21" s="16">
        <f t="shared" si="17"/>
        <v>1.6666666666666667</v>
      </c>
      <c r="AP21" s="16">
        <v>71.43</v>
      </c>
      <c r="AQ21" s="16">
        <v>5</v>
      </c>
      <c r="AR21" s="16">
        <f t="shared" si="18"/>
        <v>1.25</v>
      </c>
      <c r="AS21" s="16">
        <v>9487</v>
      </c>
      <c r="AT21" s="16">
        <v>116</v>
      </c>
      <c r="AU21" s="16">
        <v>79</v>
      </c>
      <c r="AV21" s="16">
        <v>4937</v>
      </c>
      <c r="AW21" s="25">
        <v>12.27</v>
      </c>
      <c r="AX21" s="16">
        <v>12</v>
      </c>
      <c r="AY21" s="16">
        <f t="shared" si="19"/>
        <v>6</v>
      </c>
      <c r="AZ21" s="16">
        <v>100</v>
      </c>
      <c r="BA21" s="16">
        <v>1</v>
      </c>
      <c r="BB21" s="16">
        <f t="shared" si="20"/>
        <v>0.5</v>
      </c>
      <c r="BC21" s="16">
        <v>36.66</v>
      </c>
      <c r="BD21" s="16">
        <v>18</v>
      </c>
      <c r="BE21" s="16">
        <f t="shared" si="21"/>
        <v>9</v>
      </c>
      <c r="BF21" s="25">
        <v>102.7</v>
      </c>
      <c r="BG21" s="24">
        <v>10</v>
      </c>
      <c r="BH21" s="16">
        <f t="shared" si="22"/>
        <v>5</v>
      </c>
      <c r="BI21" s="25">
        <f t="shared" si="1"/>
        <v>7.595705894267773</v>
      </c>
      <c r="BJ21" s="16">
        <v>16</v>
      </c>
      <c r="BK21" s="16">
        <f t="shared" si="23"/>
        <v>8</v>
      </c>
      <c r="BL21" s="16">
        <v>375</v>
      </c>
      <c r="BM21" s="23">
        <v>4937</v>
      </c>
      <c r="BN21" s="16">
        <v>1275</v>
      </c>
      <c r="BO21" s="22">
        <f t="shared" si="2"/>
        <v>0.2582540004051043</v>
      </c>
      <c r="BP21" s="25">
        <f t="shared" si="3"/>
        <v>25.82540004051043</v>
      </c>
      <c r="BQ21" s="16">
        <v>9</v>
      </c>
      <c r="BR21" s="16">
        <f t="shared" si="24"/>
        <v>4.5</v>
      </c>
      <c r="BS21" s="24">
        <v>0.54</v>
      </c>
      <c r="BT21" s="16">
        <v>2</v>
      </c>
      <c r="BU21" s="16">
        <f t="shared" si="25"/>
        <v>0.6666666666666666</v>
      </c>
      <c r="BV21" s="16">
        <v>0.05</v>
      </c>
      <c r="BW21" s="16">
        <v>2</v>
      </c>
      <c r="BX21" s="16">
        <f t="shared" si="26"/>
        <v>0.6666666666666666</v>
      </c>
      <c r="BY21" s="16">
        <v>4.7</v>
      </c>
      <c r="BZ21" s="16">
        <v>7</v>
      </c>
      <c r="CA21" s="16">
        <f t="shared" si="27"/>
        <v>2.3333333333333335</v>
      </c>
      <c r="CB21" s="16">
        <v>1.13</v>
      </c>
      <c r="CC21" s="16">
        <v>10</v>
      </c>
      <c r="CD21" s="16">
        <f t="shared" si="28"/>
        <v>3.3333333333333335</v>
      </c>
      <c r="CE21" s="24">
        <v>1.32</v>
      </c>
      <c r="CF21" s="16">
        <v>19</v>
      </c>
      <c r="CG21" s="16">
        <f t="shared" si="29"/>
        <v>6.333333333333333</v>
      </c>
      <c r="CH21" s="16">
        <v>0.81</v>
      </c>
      <c r="CI21" s="16">
        <v>19</v>
      </c>
      <c r="CJ21" s="16">
        <f t="shared" si="30"/>
        <v>4.75</v>
      </c>
      <c r="CK21" s="16">
        <v>71.74</v>
      </c>
      <c r="CL21" s="16">
        <v>11</v>
      </c>
      <c r="CM21" s="16">
        <f t="shared" si="31"/>
        <v>3.6666666666666665</v>
      </c>
      <c r="CN21" s="16">
        <v>83.01</v>
      </c>
      <c r="CO21" s="16">
        <v>16</v>
      </c>
      <c r="CP21" s="16">
        <f t="shared" si="32"/>
        <v>5.333333333333333</v>
      </c>
      <c r="CQ21" s="16">
        <v>3.5</v>
      </c>
      <c r="CR21" s="16">
        <v>1</v>
      </c>
      <c r="CS21" s="16">
        <f t="shared" si="33"/>
        <v>0.3333333333333333</v>
      </c>
      <c r="CT21" s="16">
        <v>80.4</v>
      </c>
      <c r="CU21" s="16">
        <v>16</v>
      </c>
      <c r="CV21" s="16">
        <f t="shared" si="34"/>
        <v>5.333333333333333</v>
      </c>
      <c r="CW21" s="16">
        <v>17.28</v>
      </c>
      <c r="CX21" s="16">
        <v>17</v>
      </c>
      <c r="CY21" s="16">
        <f t="shared" si="35"/>
        <v>5.666666666666667</v>
      </c>
      <c r="CZ21" s="16">
        <v>75.22</v>
      </c>
      <c r="DA21" s="16">
        <v>5</v>
      </c>
      <c r="DB21" s="16">
        <f t="shared" si="36"/>
        <v>1.6666666666666667</v>
      </c>
      <c r="DC21" s="16">
        <v>12.04</v>
      </c>
      <c r="DD21" s="16">
        <v>15</v>
      </c>
      <c r="DE21" s="16">
        <f t="shared" si="37"/>
        <v>5</v>
      </c>
      <c r="DF21" s="16">
        <v>2.15</v>
      </c>
      <c r="DG21" s="16">
        <v>11</v>
      </c>
      <c r="DH21" s="16">
        <f t="shared" si="38"/>
        <v>2.2</v>
      </c>
      <c r="DI21" s="26">
        <f t="shared" si="4"/>
        <v>117.23333333333335</v>
      </c>
      <c r="DJ21" s="2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</row>
    <row r="22" spans="1:114" ht="12.75">
      <c r="A22" s="17">
        <f t="shared" si="0"/>
        <v>18</v>
      </c>
      <c r="B22" s="21" t="s">
        <v>40</v>
      </c>
      <c r="C22" s="16">
        <v>100</v>
      </c>
      <c r="D22" s="16">
        <v>1</v>
      </c>
      <c r="E22" s="16">
        <f t="shared" si="5"/>
        <v>0.25</v>
      </c>
      <c r="F22" s="22">
        <v>0.46577418540035365</v>
      </c>
      <c r="G22" s="16">
        <v>11</v>
      </c>
      <c r="H22" s="16">
        <f t="shared" si="6"/>
        <v>2.2</v>
      </c>
      <c r="I22" s="16">
        <v>0</v>
      </c>
      <c r="J22" s="16">
        <v>16</v>
      </c>
      <c r="K22" s="16">
        <f t="shared" si="7"/>
        <v>5.333333333333333</v>
      </c>
      <c r="L22" s="23">
        <v>3</v>
      </c>
      <c r="M22" s="16">
        <v>15</v>
      </c>
      <c r="N22" s="16">
        <f t="shared" si="8"/>
        <v>7.5</v>
      </c>
      <c r="O22" s="23">
        <v>0</v>
      </c>
      <c r="P22" s="16">
        <v>19</v>
      </c>
      <c r="Q22" s="16">
        <f t="shared" si="9"/>
        <v>6.333333333333333</v>
      </c>
      <c r="R22" s="16">
        <v>41.96</v>
      </c>
      <c r="S22" s="16">
        <v>8</v>
      </c>
      <c r="T22" s="16">
        <f t="shared" si="10"/>
        <v>1.6</v>
      </c>
      <c r="U22" s="16">
        <v>96.55</v>
      </c>
      <c r="V22" s="16">
        <v>4</v>
      </c>
      <c r="W22" s="16">
        <f t="shared" si="11"/>
        <v>1</v>
      </c>
      <c r="X22" s="16">
        <v>0</v>
      </c>
      <c r="Y22" s="16">
        <v>1</v>
      </c>
      <c r="Z22" s="16">
        <f t="shared" si="12"/>
        <v>0.2</v>
      </c>
      <c r="AA22" s="16">
        <v>5.84</v>
      </c>
      <c r="AB22" s="16">
        <v>3</v>
      </c>
      <c r="AC22" s="16">
        <f t="shared" si="13"/>
        <v>0.6</v>
      </c>
      <c r="AD22" s="16">
        <v>76.55</v>
      </c>
      <c r="AE22" s="16">
        <v>18</v>
      </c>
      <c r="AF22" s="16">
        <f t="shared" si="14"/>
        <v>6</v>
      </c>
      <c r="AG22" s="16">
        <v>58.43</v>
      </c>
      <c r="AH22" s="16">
        <v>18</v>
      </c>
      <c r="AI22" s="16">
        <f t="shared" si="15"/>
        <v>4.5</v>
      </c>
      <c r="AJ22" s="24">
        <v>95.45</v>
      </c>
      <c r="AK22" s="16">
        <v>6</v>
      </c>
      <c r="AL22" s="16">
        <f t="shared" si="16"/>
        <v>2</v>
      </c>
      <c r="AM22" s="16">
        <v>32.39</v>
      </c>
      <c r="AN22" s="16">
        <v>7</v>
      </c>
      <c r="AO22" s="16">
        <f t="shared" si="17"/>
        <v>2.3333333333333335</v>
      </c>
      <c r="AP22" s="16">
        <v>70.83</v>
      </c>
      <c r="AQ22" s="16">
        <v>6</v>
      </c>
      <c r="AR22" s="16">
        <f t="shared" si="18"/>
        <v>1.5</v>
      </c>
      <c r="AS22" s="16">
        <v>5091</v>
      </c>
      <c r="AT22" s="16">
        <v>38</v>
      </c>
      <c r="AU22" s="16">
        <v>31</v>
      </c>
      <c r="AV22" s="16">
        <v>3959</v>
      </c>
      <c r="AW22" s="25">
        <v>7.7</v>
      </c>
      <c r="AX22" s="16">
        <v>17</v>
      </c>
      <c r="AY22" s="16">
        <f>AX22/2</f>
        <v>8.5</v>
      </c>
      <c r="AZ22" s="16">
        <v>97.67</v>
      </c>
      <c r="BA22" s="16">
        <v>5</v>
      </c>
      <c r="BB22" s="16">
        <f t="shared" si="20"/>
        <v>2.5</v>
      </c>
      <c r="BC22" s="16">
        <v>73.91</v>
      </c>
      <c r="BD22" s="16">
        <v>9</v>
      </c>
      <c r="BE22" s="16">
        <f t="shared" si="21"/>
        <v>4.5</v>
      </c>
      <c r="BF22" s="25">
        <v>112.21</v>
      </c>
      <c r="BG22" s="24">
        <v>2</v>
      </c>
      <c r="BH22" s="16">
        <f t="shared" si="22"/>
        <v>1</v>
      </c>
      <c r="BI22" s="25">
        <f t="shared" si="1"/>
        <v>7.602930032836575</v>
      </c>
      <c r="BJ22" s="16">
        <v>15</v>
      </c>
      <c r="BK22" s="16">
        <f t="shared" si="23"/>
        <v>7.5</v>
      </c>
      <c r="BL22" s="16">
        <v>301</v>
      </c>
      <c r="BM22" s="23">
        <v>3959</v>
      </c>
      <c r="BN22" s="16">
        <v>1030</v>
      </c>
      <c r="BO22" s="22">
        <f t="shared" si="2"/>
        <v>0.2601667087648396</v>
      </c>
      <c r="BP22" s="25">
        <f t="shared" si="3"/>
        <v>26.01667087648396</v>
      </c>
      <c r="BQ22" s="16">
        <v>8</v>
      </c>
      <c r="BR22" s="16">
        <f t="shared" si="24"/>
        <v>4</v>
      </c>
      <c r="BS22" s="24">
        <v>2.78</v>
      </c>
      <c r="BT22" s="16">
        <v>14</v>
      </c>
      <c r="BU22" s="16">
        <f t="shared" si="25"/>
        <v>4.666666666666667</v>
      </c>
      <c r="BV22" s="16">
        <v>0.2</v>
      </c>
      <c r="BW22" s="16">
        <v>7</v>
      </c>
      <c r="BX22" s="16">
        <f t="shared" si="26"/>
        <v>2.3333333333333335</v>
      </c>
      <c r="BY22" s="16">
        <v>23.49</v>
      </c>
      <c r="BZ22" s="16">
        <v>18</v>
      </c>
      <c r="CA22" s="16">
        <f t="shared" si="27"/>
        <v>6</v>
      </c>
      <c r="CB22" s="16">
        <v>2.35</v>
      </c>
      <c r="CC22" s="16">
        <v>17</v>
      </c>
      <c r="CD22" s="16">
        <f t="shared" si="28"/>
        <v>5.666666666666667</v>
      </c>
      <c r="CE22" s="24">
        <v>22.48</v>
      </c>
      <c r="CF22" s="16">
        <v>8</v>
      </c>
      <c r="CG22" s="16">
        <f t="shared" si="29"/>
        <v>2.6666666666666665</v>
      </c>
      <c r="CH22" s="16">
        <v>6.06</v>
      </c>
      <c r="CI22" s="16">
        <v>11</v>
      </c>
      <c r="CJ22" s="16">
        <f t="shared" si="30"/>
        <v>2.75</v>
      </c>
      <c r="CK22" s="16">
        <v>42.88</v>
      </c>
      <c r="CL22" s="16">
        <v>17</v>
      </c>
      <c r="CM22" s="16">
        <f t="shared" si="31"/>
        <v>5.666666666666667</v>
      </c>
      <c r="CN22" s="16">
        <v>70.64</v>
      </c>
      <c r="CO22" s="16">
        <v>18</v>
      </c>
      <c r="CP22" s="16">
        <f t="shared" si="32"/>
        <v>6</v>
      </c>
      <c r="CQ22" s="16">
        <v>8.1</v>
      </c>
      <c r="CR22" s="16">
        <v>18</v>
      </c>
      <c r="CS22" s="16">
        <f t="shared" si="33"/>
        <v>6</v>
      </c>
      <c r="CT22" s="16">
        <v>67.8</v>
      </c>
      <c r="CU22" s="16">
        <v>17</v>
      </c>
      <c r="CV22" s="16">
        <f t="shared" si="34"/>
        <v>5.666666666666667</v>
      </c>
      <c r="CW22" s="16">
        <v>19.3</v>
      </c>
      <c r="CX22" s="16">
        <v>15</v>
      </c>
      <c r="CY22" s="16">
        <f t="shared" si="35"/>
        <v>5</v>
      </c>
      <c r="CZ22" s="16">
        <v>54.1</v>
      </c>
      <c r="DA22" s="16">
        <v>15</v>
      </c>
      <c r="DB22" s="16">
        <f t="shared" si="36"/>
        <v>5</v>
      </c>
      <c r="DC22" s="16">
        <v>24.3</v>
      </c>
      <c r="DD22" s="16">
        <v>1</v>
      </c>
      <c r="DE22" s="16">
        <f t="shared" si="37"/>
        <v>0.3333333333333333</v>
      </c>
      <c r="DF22" s="16">
        <v>2</v>
      </c>
      <c r="DG22" s="16">
        <v>12</v>
      </c>
      <c r="DH22" s="16">
        <f t="shared" si="38"/>
        <v>2.4</v>
      </c>
      <c r="DI22" s="26">
        <f t="shared" si="4"/>
        <v>129.49999999999997</v>
      </c>
      <c r="DJ22" s="20"/>
    </row>
    <row r="23" spans="1:114" ht="12.75">
      <c r="A23" s="17">
        <f t="shared" si="0"/>
        <v>19</v>
      </c>
      <c r="B23" s="21" t="s">
        <v>35</v>
      </c>
      <c r="C23" s="16">
        <v>81.4</v>
      </c>
      <c r="D23" s="16">
        <v>9</v>
      </c>
      <c r="E23" s="16">
        <f>D23/4</f>
        <v>2.25</v>
      </c>
      <c r="F23" s="22">
        <v>0.4569304766069086</v>
      </c>
      <c r="G23" s="16">
        <v>12</v>
      </c>
      <c r="H23" s="16">
        <f>G23/5</f>
        <v>2.4</v>
      </c>
      <c r="I23" s="16">
        <v>0</v>
      </c>
      <c r="J23" s="16">
        <v>16</v>
      </c>
      <c r="K23" s="16">
        <f>J23/3</f>
        <v>5.333333333333333</v>
      </c>
      <c r="L23" s="23">
        <v>8</v>
      </c>
      <c r="M23" s="16">
        <v>13</v>
      </c>
      <c r="N23" s="16">
        <f>M23/2</f>
        <v>6.5</v>
      </c>
      <c r="O23" s="23">
        <v>0</v>
      </c>
      <c r="P23" s="16">
        <v>19</v>
      </c>
      <c r="Q23" s="16">
        <f>P23/3</f>
        <v>6.333333333333333</v>
      </c>
      <c r="R23" s="16">
        <v>31</v>
      </c>
      <c r="S23" s="16">
        <v>18</v>
      </c>
      <c r="T23" s="16">
        <f>S23/5</f>
        <v>3.6</v>
      </c>
      <c r="U23" s="16">
        <v>89.47</v>
      </c>
      <c r="V23" s="16">
        <v>7</v>
      </c>
      <c r="W23" s="16">
        <f>V23/4</f>
        <v>1.75</v>
      </c>
      <c r="X23" s="16">
        <v>0</v>
      </c>
      <c r="Y23" s="16">
        <v>1</v>
      </c>
      <c r="Z23" s="16">
        <f>Y23/5</f>
        <v>0.2</v>
      </c>
      <c r="AA23" s="16">
        <v>4.11</v>
      </c>
      <c r="AB23" s="16">
        <v>12</v>
      </c>
      <c r="AC23" s="16">
        <f>AB23/5</f>
        <v>2.4</v>
      </c>
      <c r="AD23" s="16">
        <v>77.7</v>
      </c>
      <c r="AE23" s="16">
        <v>16</v>
      </c>
      <c r="AF23" s="16">
        <f>AE23/3</f>
        <v>5.333333333333333</v>
      </c>
      <c r="AG23" s="16">
        <v>62.1</v>
      </c>
      <c r="AH23" s="16">
        <v>10</v>
      </c>
      <c r="AI23" s="16">
        <f>AH23/4</f>
        <v>2.5</v>
      </c>
      <c r="AJ23" s="16">
        <v>92.85</v>
      </c>
      <c r="AK23" s="16">
        <v>8</v>
      </c>
      <c r="AL23" s="16">
        <f>AK23/3</f>
        <v>2.6666666666666665</v>
      </c>
      <c r="AM23" s="16">
        <v>56.45</v>
      </c>
      <c r="AN23" s="16">
        <v>13</v>
      </c>
      <c r="AO23" s="16">
        <f>AN23/3</f>
        <v>4.333333333333333</v>
      </c>
      <c r="AP23" s="16">
        <v>70.37</v>
      </c>
      <c r="AQ23" s="16">
        <v>7</v>
      </c>
      <c r="AR23" s="16">
        <f>AQ23/4</f>
        <v>1.75</v>
      </c>
      <c r="AS23" s="16">
        <v>2810</v>
      </c>
      <c r="AT23" s="16">
        <v>43</v>
      </c>
      <c r="AU23" s="16">
        <v>38</v>
      </c>
      <c r="AV23" s="16">
        <v>4574</v>
      </c>
      <c r="AW23" s="25">
        <v>6</v>
      </c>
      <c r="AX23" s="16">
        <v>19</v>
      </c>
      <c r="AY23" s="16">
        <f>AX23/2</f>
        <v>9.5</v>
      </c>
      <c r="AZ23" s="16">
        <v>99.38</v>
      </c>
      <c r="BA23" s="16">
        <v>3</v>
      </c>
      <c r="BB23" s="16">
        <f>BA23/2</f>
        <v>1.5</v>
      </c>
      <c r="BC23" s="16">
        <v>53.48</v>
      </c>
      <c r="BD23" s="16">
        <v>17</v>
      </c>
      <c r="BE23" s="16">
        <f>BD23/2</f>
        <v>8.5</v>
      </c>
      <c r="BF23" s="25">
        <v>105.76</v>
      </c>
      <c r="BG23" s="24">
        <v>5</v>
      </c>
      <c r="BH23" s="16">
        <f>BG23/2</f>
        <v>2.5</v>
      </c>
      <c r="BI23" s="25">
        <f t="shared" si="1"/>
        <v>7.105378224748579</v>
      </c>
      <c r="BJ23" s="16">
        <v>18</v>
      </c>
      <c r="BK23" s="16">
        <f>BJ23/2</f>
        <v>9</v>
      </c>
      <c r="BL23" s="16">
        <v>325</v>
      </c>
      <c r="BM23" s="23">
        <v>4574</v>
      </c>
      <c r="BN23" s="16">
        <v>1035</v>
      </c>
      <c r="BO23" s="22">
        <f t="shared" si="2"/>
        <v>0.22627896808045475</v>
      </c>
      <c r="BP23" s="25">
        <f t="shared" si="3"/>
        <v>22.627896808045474</v>
      </c>
      <c r="BQ23" s="16">
        <v>13</v>
      </c>
      <c r="BR23" s="16">
        <f>BQ23/2</f>
        <v>6.5</v>
      </c>
      <c r="BS23" s="24">
        <v>2.18</v>
      </c>
      <c r="BT23" s="16">
        <v>10</v>
      </c>
      <c r="BU23" s="16">
        <f>BT23/3</f>
        <v>3.3333333333333335</v>
      </c>
      <c r="BV23" s="16">
        <v>0.26</v>
      </c>
      <c r="BW23" s="16">
        <v>12</v>
      </c>
      <c r="BX23" s="16">
        <f>BW23/3</f>
        <v>4</v>
      </c>
      <c r="BY23" s="16">
        <v>8.96</v>
      </c>
      <c r="BZ23" s="16">
        <v>12</v>
      </c>
      <c r="CA23" s="16">
        <f>BZ23/3</f>
        <v>4</v>
      </c>
      <c r="CB23" s="16">
        <v>1.15</v>
      </c>
      <c r="CC23" s="16">
        <v>11</v>
      </c>
      <c r="CD23" s="16">
        <f>CC23/3</f>
        <v>3.6666666666666665</v>
      </c>
      <c r="CE23" s="24">
        <v>10.05</v>
      </c>
      <c r="CF23" s="16">
        <v>16</v>
      </c>
      <c r="CG23" s="16">
        <f>CF23/3</f>
        <v>5.333333333333333</v>
      </c>
      <c r="CH23" s="16">
        <v>1.31</v>
      </c>
      <c r="CI23" s="16">
        <v>18</v>
      </c>
      <c r="CJ23" s="16">
        <f>CI23/4</f>
        <v>4.5</v>
      </c>
      <c r="CK23" s="16">
        <v>49.94</v>
      </c>
      <c r="CL23" s="16">
        <v>16</v>
      </c>
      <c r="CM23" s="16">
        <f>CL23/3</f>
        <v>5.333333333333333</v>
      </c>
      <c r="CN23" s="16">
        <v>88.72</v>
      </c>
      <c r="CO23" s="16">
        <v>14</v>
      </c>
      <c r="CP23" s="16">
        <f>CO23/3</f>
        <v>4.666666666666667</v>
      </c>
      <c r="CQ23" s="16">
        <v>6.94</v>
      </c>
      <c r="CR23" s="16">
        <v>16</v>
      </c>
      <c r="CS23" s="16">
        <f>CR23/3</f>
        <v>5.333333333333333</v>
      </c>
      <c r="CT23" s="16">
        <v>41.66</v>
      </c>
      <c r="CU23" s="16">
        <v>19</v>
      </c>
      <c r="CV23" s="16">
        <f>CU23/3</f>
        <v>6.333333333333333</v>
      </c>
      <c r="CW23" s="16">
        <v>4.51</v>
      </c>
      <c r="CX23" s="16">
        <v>19</v>
      </c>
      <c r="CY23" s="16">
        <f>CX23/3</f>
        <v>6.333333333333333</v>
      </c>
      <c r="CZ23" s="16">
        <v>32.76</v>
      </c>
      <c r="DA23" s="16">
        <v>18</v>
      </c>
      <c r="DB23" s="16">
        <f t="shared" si="36"/>
        <v>6</v>
      </c>
      <c r="DC23" s="16">
        <v>4.38</v>
      </c>
      <c r="DD23" s="16">
        <v>18</v>
      </c>
      <c r="DE23" s="16">
        <f t="shared" si="37"/>
        <v>6</v>
      </c>
      <c r="DF23" s="16">
        <v>2</v>
      </c>
      <c r="DG23" s="16">
        <v>12</v>
      </c>
      <c r="DH23" s="16">
        <f>DG23/5</f>
        <v>2.4</v>
      </c>
      <c r="DI23" s="26">
        <f t="shared" si="4"/>
        <v>152.08333333333337</v>
      </c>
      <c r="DJ23" s="20"/>
    </row>
    <row r="24" spans="3:114" ht="12.7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8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</row>
    <row r="25" spans="50:52" ht="12.75">
      <c r="AX25" s="20"/>
      <c r="AY25" s="20"/>
      <c r="AZ25" s="20"/>
    </row>
  </sheetData>
  <sheetProtection/>
  <mergeCells count="34">
    <mergeCell ref="BS3:BU3"/>
    <mergeCell ref="BV3:BX3"/>
    <mergeCell ref="CQ3:CS3"/>
    <mergeCell ref="CT3:CV3"/>
    <mergeCell ref="CE3:CG3"/>
    <mergeCell ref="CH3:CJ3"/>
    <mergeCell ref="CK3:CM3"/>
    <mergeCell ref="CN3:CP3"/>
    <mergeCell ref="AP3:AR3"/>
    <mergeCell ref="AZ3:BB3"/>
    <mergeCell ref="BC3:BE3"/>
    <mergeCell ref="BF3:BH3"/>
    <mergeCell ref="AW3:AY3"/>
    <mergeCell ref="O3:Q3"/>
    <mergeCell ref="R3:T3"/>
    <mergeCell ref="AG3:AI3"/>
    <mergeCell ref="U3:W3"/>
    <mergeCell ref="X3:Z3"/>
    <mergeCell ref="AA3:AC3"/>
    <mergeCell ref="AD3:AF3"/>
    <mergeCell ref="C3:E3"/>
    <mergeCell ref="F3:H3"/>
    <mergeCell ref="I3:K3"/>
    <mergeCell ref="L3:N3"/>
    <mergeCell ref="AJ3:AL3"/>
    <mergeCell ref="AM3:AO3"/>
    <mergeCell ref="DC3:DE3"/>
    <mergeCell ref="DF3:DH3"/>
    <mergeCell ref="BI3:BK3"/>
    <mergeCell ref="BP3:BR3"/>
    <mergeCell ref="CW3:CY3"/>
    <mergeCell ref="CZ3:DB3"/>
    <mergeCell ref="BY3:CA3"/>
    <mergeCell ref="CB3:CD3"/>
  </mergeCells>
  <printOptions/>
  <pageMargins left="0.4" right="0.21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Admin</cp:lastModifiedBy>
  <cp:lastPrinted>2012-02-21T09:16:23Z</cp:lastPrinted>
  <dcterms:created xsi:type="dcterms:W3CDTF">2003-12-15T12:22:12Z</dcterms:created>
  <dcterms:modified xsi:type="dcterms:W3CDTF">2013-02-01T09:35:15Z</dcterms:modified>
  <cp:category/>
  <cp:version/>
  <cp:contentType/>
  <cp:contentStatus/>
</cp:coreProperties>
</file>